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val.mala\Desktop\"/>
    </mc:Choice>
  </mc:AlternateContent>
  <bookViews>
    <workbookView xWindow="0" yWindow="0" windowWidth="23040" windowHeight="8920" tabRatio="837"/>
  </bookViews>
  <sheets>
    <sheet name="Sayfa1" sheetId="16" r:id="rId1"/>
  </sheets>
  <definedNames>
    <definedName name="_xlnm._FilterDatabase" localSheetId="0" hidden="1">Sayfa1!$A$1:$D$164</definedName>
  </definedNames>
  <calcPr calcId="152511"/>
</workbook>
</file>

<file path=xl/calcChain.xml><?xml version="1.0" encoding="utf-8"?>
<calcChain xmlns="http://schemas.openxmlformats.org/spreadsheetml/2006/main">
  <c r="E3" i="16" l="1"/>
  <c r="F165" i="16"/>
  <c r="E165" i="16"/>
  <c r="F154" i="16"/>
  <c r="E154" i="16"/>
  <c r="E86" i="16"/>
  <c r="F80" i="16"/>
  <c r="E80" i="16"/>
  <c r="E72" i="16"/>
  <c r="F50" i="16"/>
  <c r="E50" i="16"/>
  <c r="F42" i="16"/>
  <c r="E42" i="16"/>
  <c r="F26" i="16"/>
  <c r="E26" i="16"/>
  <c r="F10" i="16"/>
  <c r="E10" i="16"/>
  <c r="F3" i="16" l="1"/>
  <c r="F101" i="16"/>
  <c r="E101" i="16"/>
  <c r="F86" i="16"/>
  <c r="F78" i="16"/>
  <c r="E78" i="16"/>
  <c r="F72" i="16"/>
  <c r="F69" i="16"/>
  <c r="E69" i="16"/>
  <c r="F62" i="16"/>
  <c r="E62" i="16"/>
  <c r="F46" i="16"/>
  <c r="E46" i="16"/>
  <c r="F37" i="16"/>
  <c r="E37" i="16"/>
  <c r="F35" i="16"/>
  <c r="E35" i="16"/>
  <c r="F23" i="16"/>
  <c r="E23" i="16"/>
  <c r="F16" i="16"/>
  <c r="E16" i="16"/>
  <c r="F13" i="16"/>
  <c r="E13" i="16"/>
</calcChain>
</file>

<file path=xl/sharedStrings.xml><?xml version="1.0" encoding="utf-8"?>
<sst xmlns="http://schemas.openxmlformats.org/spreadsheetml/2006/main" count="273" uniqueCount="237">
  <si>
    <t>842211-842219</t>
  </si>
  <si>
    <t>fifteen</t>
  </si>
  <si>
    <t>$ 0.50 / kg</t>
  </si>
  <si>
    <t>thirty</t>
  </si>
  <si>
    <t>10 but not less than</t>
  </si>
  <si>
    <t>Electric power</t>
  </si>
  <si>
    <t>other</t>
  </si>
  <si>
    <t>Refrigerators, freezers and other refrigerating or freezing equipment, electric or other types;</t>
  </si>
  <si>
    <t>combined fridge-freezers with separate external doors</t>
  </si>
  <si>
    <t>other household compression refrigerators, with a capacity of not more than 250 l</t>
  </si>
  <si>
    <t>other household compression refrigerators, with a capacity of more than 250 l, but not more than 340 l</t>
  </si>
  <si>
    <t>chest freezers with a capacity of not more than 400 l</t>
  </si>
  <si>
    <t>vertical freezers with a capacity of no more than 250 l</t>
  </si>
  <si>
    <t>20 but not less than $ 20 / pc</t>
  </si>
  <si>
    <t>dishwasher household machines</t>
  </si>
  <si>
    <t>Washing machines, household or laundry machines, including machines equipped with a squeezing device, except:</t>
  </si>
  <si>
    <t>washing machines with a capacity of more than 10 kg of dry linen</t>
  </si>
  <si>
    <t>washing machine parts</t>
  </si>
  <si>
    <t>electronic calculators that can work without an external power source, and pocket-sized machines for recording, reproducing and visual presentation of data with computing functions</t>
  </si>
  <si>
    <t>Office equipment (for example, hectographic or screen multipliers, addressing machines, automatic banknote dispensers, coin sorting, counting or packaging machines, pencil sharpeners, perforating machines or stapling machines ) other</t>
  </si>
  <si>
    <t>Parts and accessories (except for cases, covers for transportation and similar products) intended exclusively or mainly for machines of headings 8470 - 8472</t>
  </si>
  <si>
    <t>Electric motors and generators (except electric generating sets)</t>
  </si>
  <si>
    <t>Power generating sets and rotating electrical converters, except:</t>
  </si>
  <si>
    <t>generating sets with a reciprocating internal combustion engine with compression ignition (diesel or semi-diesel) with a capacity of more than 375 kVA, but not more than 750 kVA</t>
  </si>
  <si>
    <t>Parts intended exclusively or mainly for machines of heading 8501 or 8502</t>
  </si>
  <si>
    <t>Electric transformers, static electric converters (e.g. rectifiers), inductors and chokes, except:</t>
  </si>
  <si>
    <t>liquid dielectric transformers</t>
  </si>
  <si>
    <t>other transformers with a capacity of not more than 1 kVA</t>
  </si>
  <si>
    <t>other transformers, with a capacity of more than 1 kVA, but not more than 16 kVA</t>
  </si>
  <si>
    <t>other transformers with a capacity of more than 16 kVA,</t>
  </si>
  <si>
    <t>other transformers with a capacity of more than 500 kVA</t>
  </si>
  <si>
    <t>Primary cells and primary batteries</t>
  </si>
  <si>
    <t>Electric batteries, including separators for them, rectangular (including square) or other shape</t>
  </si>
  <si>
    <t>Dust Yesos, except:</t>
  </si>
  <si>
    <t>vacuum cleaner parts</t>
  </si>
  <si>
    <t>Electromechanical household machines with a built-in electric motor, except for vacuum cleaners of heading 8508, except:</t>
  </si>
  <si>
    <t>parts of electromechanical household machines with a built-in electric motor</t>
  </si>
  <si>
    <t>Electric shavers, hair clippers and hair removal devices with a built-in electric motor</t>
  </si>
  <si>
    <t>Lanterns , portable electrical function by their own source of energy (for example, dry batteries, accumulators, magnetos), other than lighting equipment of heading 8512</t>
  </si>
  <si>
    <t>instantaneous or storage electric water heaters (capacitive), immersion electric heaters</t>
  </si>
  <si>
    <t>microwave ovens</t>
  </si>
  <si>
    <t>electric stoves (having at least an oven and hob)</t>
  </si>
  <si>
    <t>telephones, including telephones for cellular networks or other wireless communication networks</t>
  </si>
  <si>
    <t>parts of telephone sets, other equipment for transmitting or receiving voice, images or other data</t>
  </si>
  <si>
    <t>single loudspeakers mounted</t>
  </si>
  <si>
    <t>loudspeaker kits mounted in one enclosure</t>
  </si>
  <si>
    <t>other speakers mounted or not mounted in enclosures</t>
  </si>
  <si>
    <t>Sound recording or reproducing equipment</t>
  </si>
  <si>
    <t>Video recording or video reproducing equipment, whether or not combined with a video tuner</t>
  </si>
  <si>
    <t>Parts and accessories suitable for use exclusively or mainly with equipment of heading 8519 or 8521</t>
  </si>
  <si>
    <t>Disks, tapes, solid-state non-volatile data storage devices, “smart cards” and other media for recording sound or other phenomena, recorded or unrecorded, including matrices and master disks for making disks, except for products of group 37</t>
  </si>
  <si>
    <t>Radar, radio navigation and radio remote control equipment</t>
  </si>
  <si>
    <t>Broadcast radios that are unable to operate without an external power source, used in motor vehicles, combined with sound recording or reproducing equipment</t>
  </si>
  <si>
    <t>receiving equipment for television communications, including, color images, except:</t>
  </si>
  <si>
    <t>receiving equipment for television communications, color images, other: including video recording or reproducing equipment;</t>
  </si>
  <si>
    <t>with a screen made by the technology of liquid crystal displays, plasma panels;</t>
  </si>
  <si>
    <t>Parts intended exclusively or mainly for apparatus of headings 8525 to 8528, except:</t>
  </si>
  <si>
    <t>liquid crystal modules (screens) for equipment of heading 8528</t>
  </si>
  <si>
    <t>Electrical signaling, safety or traffic control devices for railways, tramways, highways, inland waterways, parking facilities, ports or airfields (except equipment of heading 8608)</t>
  </si>
  <si>
    <t>Sound or visual signaling electrical equipment (for example, bells, sirens, indicator panels, security alarm devices or devices for supplying a fire signal), except equipment of heading 8512 or 8530, except:</t>
  </si>
  <si>
    <t>security alarm devices or fire alarm devices and similar devices used in buildings</t>
  </si>
  <si>
    <t>security alarm devices or devices for supplying a fire signal and similar devices with integrated light emitting diodes (LED)</t>
  </si>
  <si>
    <t>Electric capacitors, fixed, variable or tuning</t>
  </si>
  <si>
    <t>Electric resistors (including rheostats and potentiometers), except for heating elements</t>
  </si>
  <si>
    <t>Printed circuits</t>
  </si>
  <si>
    <t>circuit breakers and circuit breakers</t>
  </si>
  <si>
    <t>circuit breakers for a current of not more than 63 A, other</t>
  </si>
  <si>
    <t>electromechanical room circuit breakers for a current strength of not more than 11 A</t>
  </si>
  <si>
    <t>other plugs and sockets for voltage not exceeding 1000 V</t>
  </si>
  <si>
    <t>Other consoles, panels, consoles, tables, switchboards and bases for electrical equipment, equipped with two or more devices of heading 8535 or 8536, for controlling or distributing electric current, including including devices or devices of group 90 and digital control devices , except for switching devices of heading 8517</t>
  </si>
  <si>
    <t>Parts intended exclusively or mainly for apparatus of heading 8535, 8536 or 8537</t>
  </si>
  <si>
    <t>halogen incandescent lamps with tungsten filament for motorcycles or other motor vehicles, other</t>
  </si>
  <si>
    <t>halogen incandescent lamps with a tungsten filament for voltages greater than 100 V</t>
  </si>
  <si>
    <t>halogen incandescent lamps with a tungsten filament for a voltage of not more than 100 V</t>
  </si>
  <si>
    <t>reflex lamps with a power of not more than 200 W and for a voltage of more than 100 V</t>
  </si>
  <si>
    <t>other incandescent lamps with a power of not more than 200 W and for voltage more than 100 V</t>
  </si>
  <si>
    <t>other incandescent lamps, for motorcycles or other motor vehicles</t>
  </si>
  <si>
    <t>other incandescent lamps for voltages greater than 100 V</t>
  </si>
  <si>
    <t>other lamps? incandescent voltage no more than 100 V</t>
  </si>
  <si>
    <t>fluorescent lamps with thermal cathode</t>
  </si>
  <si>
    <t>mercury or sodium lamps</t>
  </si>
  <si>
    <t>metal halide lamps</t>
  </si>
  <si>
    <t>Electronic Integrated Circuits</t>
  </si>
  <si>
    <t>Electric machines and apparatus having individual functions not elsewhere specified or included, except for:</t>
  </si>
  <si>
    <t>particle accelerators</t>
  </si>
  <si>
    <t>machines and equipment for electroplating, electrolysis or electrophoresis</t>
  </si>
  <si>
    <t>electric machines with translator or dictionary functions</t>
  </si>
  <si>
    <t>tanning beds and similar tanning equipment</t>
  </si>
  <si>
    <t>parts</t>
  </si>
  <si>
    <t>Coal electrodes, carbon brushes, coals for lamps or batteries and products from graphite or other types of carbon with or without metal, other, used in electrical engineering</t>
  </si>
  <si>
    <t>Electrical insulators of any material</t>
  </si>
  <si>
    <t>Lenses, prisms, mirrors and other optical elements, of any material, assembled, which are parts of tools and devices or devices for them, except for such elements from optically untreated glass</t>
  </si>
  <si>
    <t>Movie cameras and movie projectors, whether or not containing sound recording or reproducing devices</t>
  </si>
  <si>
    <t>Complex optical microscopes, including microscopes for microphotography, microfilming or microprojection</t>
  </si>
  <si>
    <t>Scales with a sensitivity of 0.05 g or higher,</t>
  </si>
  <si>
    <t>Etc. PSI and appliances used in medical, surgical, dental or veterinary sciences, including scintigraphic apparatus, other electro-devices for the study of</t>
  </si>
  <si>
    <t>Equipment based on the use of x-ray, alpha, beta or gamma radiation, intended or not intended for medical, surgical, dental or veterinary use, including x-ray or radiotherapy equipment, x-ray tubes and other x-ray generators, high voltage generators , panels and control panels, screens, tables, chairs and similar products for examination or treatment</t>
  </si>
  <si>
    <t>Machines and devices for testing hardness, strength, compression, elasticity or other mechanical properties of materials (e.g. metals, wood, textile materials, paper, plastics)</t>
  </si>
  <si>
    <t>Instruments and apparatus for measuring or controlling the flow, level, pressure or other variable characteristics of liquids or gases (for example, flow meters, level gauges, manometers, heat meters), except instruments and apparatus of heading 9014, 9015, 9028 or 9032</t>
  </si>
  <si>
    <t>Meters for gas, liquid or electricity production, including calibrating</t>
  </si>
  <si>
    <t>Instruments and devices for automatic regulation or control</t>
  </si>
  <si>
    <t>Parts and accessories (not elsewhere specified or included in this group) to machinery, instruments, tools or apparatus of Chapter 90</t>
  </si>
  <si>
    <t>Wrist watches, pocket watches and other watches, designed to be worn on or with oneself, including stop watches, except watches and stop watches of heading 9101</t>
  </si>
  <si>
    <t>Watches not intended to be worn on oneself or with oneself, with clockwork for watches , intended to be worn on oneself or with something other than watches of heading 9104</t>
  </si>
  <si>
    <t>Watches not intended to be worn on oneself or with oneself, other</t>
  </si>
  <si>
    <t>Timing switches with clockwork of any kind or with synchronous motor</t>
  </si>
  <si>
    <t>Clockworks for watches designed to be worn on or with you, equipped and assembled</t>
  </si>
  <si>
    <t>Clock mechanisms for watches not intended to be worn on or with you, equipped and assembled</t>
  </si>
  <si>
    <t>Cases for watches intended to be worn on oneself or with oneself, and parts thereof</t>
  </si>
  <si>
    <t>Cases for watches not intended to be worn on oneself or with oneself, and similar cases for other products of this group, and parts thereof</t>
  </si>
  <si>
    <t>Watchbands, bands and bracelets for watches designed to be worn on or with you, and parts thereof</t>
  </si>
  <si>
    <t>Other parts of watches of all kinds</t>
  </si>
  <si>
    <t>Musical instruments in which sound is produced or must be amplified electrically (for example, organs, guitars, accordions)</t>
  </si>
  <si>
    <t>electric lamps and lighting equipment, other</t>
  </si>
  <si>
    <t>Tricycles, scooters, pedal cars and similar wheeled toys;</t>
  </si>
  <si>
    <t>parts and accessories of dolls representing only people</t>
  </si>
  <si>
    <t>Video game consoles and equipment, entertainment products, board or indoor games, including pinball tables, billiards, special casino games tables and automatic bowling equipment</t>
  </si>
  <si>
    <t>Monopods, bipods, tripods and similar products</t>
  </si>
  <si>
    <t>271600</t>
  </si>
  <si>
    <t>841810</t>
  </si>
  <si>
    <t>841821</t>
  </si>
  <si>
    <t>841830</t>
  </si>
  <si>
    <t>841840</t>
  </si>
  <si>
    <t>842211</t>
  </si>
  <si>
    <t>845020</t>
  </si>
  <si>
    <t>845090</t>
  </si>
  <si>
    <t>847010</t>
  </si>
  <si>
    <t>850213</t>
  </si>
  <si>
    <t>850300</t>
  </si>
  <si>
    <t>850421</t>
  </si>
  <si>
    <t>850431</t>
  </si>
  <si>
    <t>850432</t>
  </si>
  <si>
    <t>850433</t>
  </si>
  <si>
    <t>850434</t>
  </si>
  <si>
    <t>850870</t>
  </si>
  <si>
    <t>850990</t>
  </si>
  <si>
    <t>851610</t>
  </si>
  <si>
    <t>851650</t>
  </si>
  <si>
    <t>851660</t>
  </si>
  <si>
    <t>851711</t>
  </si>
  <si>
    <t>851770</t>
  </si>
  <si>
    <t>851821</t>
  </si>
  <si>
    <t>851822</t>
  </si>
  <si>
    <t>851829</t>
  </si>
  <si>
    <t>852721</t>
  </si>
  <si>
    <t>852872</t>
  </si>
  <si>
    <t>852990</t>
  </si>
  <si>
    <t>853120</t>
  </si>
  <si>
    <t>853400</t>
  </si>
  <si>
    <t>853530</t>
  </si>
  <si>
    <t>853620</t>
  </si>
  <si>
    <t>853650</t>
  </si>
  <si>
    <t>853669</t>
  </si>
  <si>
    <t>853921</t>
  </si>
  <si>
    <t>853922</t>
  </si>
  <si>
    <t>853929</t>
  </si>
  <si>
    <t>853931</t>
  </si>
  <si>
    <t>853932</t>
  </si>
  <si>
    <t>854310</t>
  </si>
  <si>
    <t>854330</t>
  </si>
  <si>
    <t>854370</t>
  </si>
  <si>
    <t>854390</t>
  </si>
  <si>
    <t>901600</t>
  </si>
  <si>
    <t>903300</t>
  </si>
  <si>
    <t>910700</t>
  </si>
  <si>
    <t>940510</t>
  </si>
  <si>
    <t>940540</t>
  </si>
  <si>
    <t>950300</t>
  </si>
  <si>
    <t>962000</t>
  </si>
  <si>
    <t>Code
TN VED
2017</t>
  </si>
  <si>
    <t>Name of product</t>
  </si>
  <si>
    <t>HS6 Code</t>
  </si>
  <si>
    <t>20 but not less than USD 60.0 / piece</t>
  </si>
  <si>
    <t>20 but not less than  USD 20.0 / piece</t>
  </si>
  <si>
    <t>20 but not less than  USD 25.0 / piece</t>
  </si>
  <si>
    <t>20 but not less than USD 30.0 / piece</t>
  </si>
  <si>
    <t>20 but not less than USD 20.0 / piece</t>
  </si>
  <si>
    <t xml:space="preserve">Dishwashers;
equipment for washing or drying bottles or other containers;
equipment for filling, corking bottles, cans, closing boxes, bags or other containers, for sealing them or labeling;
equipment for hermetic sealing with caps or caps of bottles, cans, tubes and similar containers;
equipment for packaging or wrapping (including equipment wrapping goods with heat-shrinkable packaging material) other;
beverage aeration equipment, except:
</t>
  </si>
  <si>
    <t>20 but not less than USD 15.0 / piece</t>
  </si>
  <si>
    <t>20 but not less than $ 3.0 / pc</t>
  </si>
  <si>
    <t xml:space="preserve">Instantaneous or storage electric water heaters (capacitive), immersion electric heaters;
electrical equipment for space heating and soil heating; electrothermal apparatus for hair care (for example, hair dryers, curlers, curling irons) and hand dryers;
electric irons;
other household electric heaters;
Electrical heating resistors, other than those of heading 8545, except:
</t>
  </si>
  <si>
    <t>20 but not less USD 5.0 ​​/ piece</t>
  </si>
  <si>
    <t>10 but not less than  $ 5.0 / piece</t>
  </si>
  <si>
    <t xml:space="preserve">Telephone sets, including telephone sets for cellular communication networks or other wireless communication networks;
other equipment for transmitting or receiving voice, images or other data, including equipment for communication in a wired or wireless communication network (for example, in a local or global communication network), except for transmitting or receiving equipment of heading 8443, 8525, 8527 or 85 28 , Besides:
</t>
  </si>
  <si>
    <t xml:space="preserve">Microphones and stands for them;
loudspeakers mounted or not mounted in enclosures;
Headphones and head phones, whether or not combined with a microphone, and kits consisting of a microphone and one or more loudspeakers;
sound frequency electric amplifiers;
electrical sound reinforcement kits, except:
</t>
  </si>
  <si>
    <t>10, but not less than $ 1.0 / piece</t>
  </si>
  <si>
    <t xml:space="preserve">
Reception equipment for broadcasting, whether or not combined in one housing with sound recording or reproducing equipment or watches, to a rum:
</t>
  </si>
  <si>
    <t xml:space="preserve">Monitors and projectors that do not include television reception equipment;
receiving equipment for television communications, whether or not including a broadcast radio receiver or equipment that records or reproduces sound or an image, except:
</t>
  </si>
  <si>
    <t>10 but not less than USD 15.0 / piece</t>
  </si>
  <si>
    <t>Electrical apparatus for switching or protecting electrical circuits or for connecting to electrical circuits or in electrical circuits (e.g. switches, switches, circuit breakers, fuses, lightning rods, voltage limiters, surge suppressors, current collectors, current collectors and other connectors, junction boxes) on voltage over 1000 V, except:</t>
  </si>
  <si>
    <t xml:space="preserve">Electrical apparatus for switching or protecting electrical circuits or for connecting to or in electrical circuits (e.g. switches, switches, circuit breakers, relays, fuses, surge suppressors, plugs and sockets, lamp holders and other connectors, junction boxes ) for voltage no more than 1000 V;
connectors for optical fibers, fiber optic bundles or cables, except:
</t>
  </si>
  <si>
    <t xml:space="preserve">Incandescent or electric discharge lamps, including sealed directional lamps, as well as ultraviolet or infrared lamps;
arc lamps;
light emitting diode (LED) lamps, except:
</t>
  </si>
  <si>
    <t>30, but not less than 0.12 USD / pcs</t>
  </si>
  <si>
    <t>30, but not less than 0.05 USD / pcs</t>
  </si>
  <si>
    <t>30, but not less than 0.17 USD / pcs</t>
  </si>
  <si>
    <t>10, but not less than $ 0.10 / piece</t>
  </si>
  <si>
    <t>15, but not less than $ 0.50 / piece</t>
  </si>
  <si>
    <t>15 but not less than $ 3.0 / pc</t>
  </si>
  <si>
    <t>Electronic tubes and tubes with a thermal cathode, cold cathode or photocathode (for example, vacuum or vapor or gas-filled lamps and tubes, mercury arc rectifier lamps and tubes and cathode ray tubes, transmitting television tubes)</t>
  </si>
  <si>
    <t xml:space="preserve">Insulated wires (including enamelled or anodized), cables (including coaxial cables) and other insulated electrical conductors with or without connectors;
fiber-optic cables made up of fibers with individual sheaths, whether or not they are assembled with electrical conductors or connectors
</t>
  </si>
  <si>
    <t xml:space="preserve">Lamps and lighting equipment, including spotlights, narrowly directed lamps, headlights and parts thereof, not elsewhere specified or included;
light signs, light plates with a name or a name, or an address and similar products having an integrated light source,
and parts thereof, not elsewhere specified or included, except:
</t>
  </si>
  <si>
    <t xml:space="preserve">Centrifuges, including centrifugal dryers;
equipment and devices for filtering or purifying liquids or gases, except:
</t>
  </si>
  <si>
    <t xml:space="preserve">Printing machines used for printing by means of plates, cylinders and other printing plates of heading 8442;
other printers, photocopiers and fax machines, whether or not combined;
parts and accessories thereof
</t>
  </si>
  <si>
    <t xml:space="preserve">Counting and pocket machines for recording, playback and visual presentation of data with computational functions;
accounting machines, postal marking machines, ticket machines and other similar machines with counting devices;
cash registers, except:
</t>
  </si>
  <si>
    <t xml:space="preserve">Computing machines and their blocks;
magnetic or optical readers, machines for transferring data to information carriers in encoded form, and machines for processing such information, not elsewhere specified or included
</t>
  </si>
  <si>
    <t xml:space="preserve">Machines and equipment used solely or mainly for the production of semiconductor boules or wafers, semiconductor devices, electronic integrated circuits or flat panel displays;
machinery and equipment referred to in Note 9 (B) to this group;
parts and accessories
</t>
  </si>
  <si>
    <t xml:space="preserve">Electric lighting or signaling equipment (except for products of heading 8539), wipers, de-icers
and antifogs used on bicycles or motor vehicles
</t>
  </si>
  <si>
    <t>Transmitting equipment for broadcasting or television, whether or not incorporating receiving, sound recording or reproducing equipment; television cameras, digital cameras and camcorders</t>
  </si>
  <si>
    <t xml:space="preserve">Diodes, transistors and similar semiconductor devices;
photosensitive semiconductor devices, including photovoltaic cells , assembled or not assembled into modules, mounted or not mounted on panels;
light emitting diodes (LED);
piezoelectric crystals assembly
</t>
  </si>
  <si>
    <t>Insulating fittings for electrical machines, devices or equipment made entirely of insulating materials, not including some metal components (for example, threaded chucks) mounted during molding exclusively for the purpose of assembly, except for insulators in heading 8546; tubes for electrical wiring and fittings for them, of base metal, lined with insulating material</t>
  </si>
  <si>
    <t xml:space="preserve">Waste and scrap of primary cells, primary batteries and electric batteries;
spent primary cells, used primary batteries, and used electric batteries;
electrical parts of equipment or apparatus not elsewhere specified or included in this group
</t>
  </si>
  <si>
    <t xml:space="preserve">Optical fibers and optical fiber bundles;
fiber optic cables other than those specified in heading 8544;
sheets and plates of polarizing material;
lenses (including contact lenses), prisms, mirrors, and other optical elements, of any material, unadjusted, except for those elements not optically processed from the flow
</t>
  </si>
  <si>
    <t>Binoculars, monoculars, other telescopes and their fittings; other astronomical instruments and their accessories, except for radio astronomy devices</t>
  </si>
  <si>
    <t>Photo measures (except for movie cameras); flash and flash-lamps, except for discharge lamps of heading 8539</t>
  </si>
  <si>
    <t>Image projectors, except cinematic; enlargers and equipment for projecting images with reduction (except cinematic)</t>
  </si>
  <si>
    <t>Apparatus and equipment for photo laboratories (including film laboratories), elsewhere in this group not named or included; negatoscopes; projection screens</t>
  </si>
  <si>
    <t>Microscopes, except optical microscopes; diffraction apparatus</t>
  </si>
  <si>
    <t xml:space="preserve">Liquid crystal devices, other than products more precisely described in other headings;
lasers, except laser diodes;
other optical instruments and tools, not elsewhere specified or included in this group
</t>
  </si>
  <si>
    <t xml:space="preserve">Compasses to determine the direction;
other navigational instruments and tools
</t>
  </si>
  <si>
    <t>Instruments and tools geodetic or topographic (including photogrammetric), hydrographic, oceanographic, hydrological, meteorological or geophysical, except compasses; rangefinders</t>
  </si>
  <si>
    <t>Tools for drawing, marking, or mathematical calculations (for example, drawing machines, pantographs, protractors, drawing sets, slide rules, disk calculators); hand tools for measuring linear dimensions (for example, measuring rods and tape measures, micrometers, calipers), not specified or included elsewhere in this group</t>
  </si>
  <si>
    <t xml:space="preserve">Devices for mechanotherapy;
massage devices;
equipment for psychological tests to determine abilities;
equipment for ozone, oxygen and aerosol therapy, artificial respiration or other therapeutic breathing equipment
</t>
  </si>
  <si>
    <t xml:space="preserve">Orthopedic appliances, including crutches, surgical belts and bandages;
tires and other devices for the treatment of fractures;
artificial body parts;
hearing aids and other devices that are worn on oneself, with oneself or implanted into the body to compensate for an organ defect or its inoperability
</t>
  </si>
  <si>
    <t>Hydrometers and similar instruments operating when immersed in liquids, thermometers, pyrometers, barometers, hygrometers and psychrometers, with or without a recording device, and any combination of these devices</t>
  </si>
  <si>
    <t xml:space="preserve">Instruments and apparatus for physical or chemical analysis (for example, polarimeters, refractometers, spectrometers, gas or smoke analyzers);
Arr Orae and apparatus for measuring or checking viscosity, porosity, expansion, surface tension or the like;
instruments and apparatus for measuring or controlling the amount of heat, sound or light (including exposure meters);
microtomes
</t>
  </si>
  <si>
    <t xml:space="preserve">Revolution counters, product counters, taximeters, mileage meters, pedometers and similar devices;
speedometers and tachometers, except instruments and instruments of heading 9014 or 9015;
strobe lights
</t>
  </si>
  <si>
    <t>Oscilloscopes, spectrum analyzers, other instruments and apparatus for measuring or controlling electrical quantities, except for measuring instruments of heading 9028;instruments and apparatus for detecting or measuring alpha, beta, gamma, x-ray, space or other ionizing radiation</t>
  </si>
  <si>
    <t xml:space="preserve">Measuring or checking instruments, devices and machines,
not elsewhere specified in this group, are not named or included;
profile projectors
</t>
  </si>
  <si>
    <t>Equipment for recording the time of day and equipment for measuring, recording or indicating in any way time intervals, with any clock mechanism or synchronous motor (for example, time recorders, time recording devices)</t>
  </si>
  <si>
    <t>Complete clock mechanisms , unassembled or partially assembled (sets of clock mechanisms); incomplete watch mechanisms, assembled; clockwork, previously roughly assembled</t>
  </si>
  <si>
    <t>Parts (for example, mechanisms for musical boxes) and accessories of musical instruments (for example, cards, discs and rollers for mechanical instruments); metronomes, tuning forks and pipes with a fixed pitch all x types</t>
  </si>
  <si>
    <t xml:space="preserve">Brooms, brushes (including brushes that are parts of mechanisms, devices or vehicles), manual mechanical brushes without engines for cleaning floors, mops and feather dusters for brushing dust;
knots and bundles prepared for the manufacture of brooms or brush products;
paint pads and rollers;
rubber mops (except for rubber rollers to remove moisture), except: 960310
</t>
  </si>
  <si>
    <t>2018 İhracat (ABD $)</t>
  </si>
  <si>
    <t>2019 İhracat (Ocak-Ekim) (ABD $)</t>
  </si>
  <si>
    <t>853110</t>
  </si>
  <si>
    <t>TOTAL</t>
  </si>
  <si>
    <t>Duty rate
(in% of the customs value of the goods or in US dollars per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</si>
</sst>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0" x14ac:knownFonts="1">
    <font>
      <sz val="11"/>
      <color theme="1"/>
      <name val="Calibri"/>
      <family val="2"/>
      <charset val="162"/>
      <scheme val="minor"/>
    </font>
    <font>
      <sz val="11"/>
      <color theme="1"/>
      <name val="Calibri"/>
      <family val="2"/>
      <charset val="204"/>
      <scheme val="minor"/>
    </font>
    <font>
      <u/>
      <sz val="11"/>
      <color theme="10"/>
      <name val="Calibri"/>
      <family val="2"/>
      <charset val="204"/>
      <scheme val="minor"/>
    </font>
    <font>
      <sz val="11"/>
      <color theme="1"/>
      <name val="Calibri"/>
      <family val="2"/>
      <scheme val="minor"/>
    </font>
    <font>
      <u/>
      <sz val="11"/>
      <color theme="10"/>
      <name val="Calibri"/>
      <family val="2"/>
      <scheme val="minor"/>
    </font>
    <font>
      <sz val="11"/>
      <color theme="1"/>
      <name val="Calibri"/>
      <family val="2"/>
      <charset val="162"/>
      <scheme val="minor"/>
    </font>
    <font>
      <b/>
      <sz val="10"/>
      <color theme="1"/>
      <name val="Calibri"/>
      <family val="2"/>
      <charset val="162"/>
      <scheme val="minor"/>
    </font>
    <font>
      <sz val="10"/>
      <color theme="1"/>
      <name val="Calibri"/>
      <family val="2"/>
      <charset val="162"/>
      <scheme val="minor"/>
    </font>
    <font>
      <sz val="8"/>
      <color theme="1"/>
      <name val="Calibri"/>
      <family val="2"/>
      <charset val="162"/>
    </font>
    <font>
      <sz val="12"/>
      <color theme="1"/>
      <name val="Calibri"/>
      <family val="2"/>
      <charset val="162"/>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s>
  <cellStyleXfs count="6">
    <xf numFmtId="0" fontId="0" fillId="0" borderId="0"/>
    <xf numFmtId="0" fontId="1"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43" fontId="5" fillId="0" borderId="0" applyFont="0" applyFill="0" applyBorder="0" applyAlignment="0" applyProtection="0"/>
  </cellStyleXfs>
  <cellXfs count="19">
    <xf numFmtId="0" fontId="0" fillId="0" borderId="0" xfId="0"/>
    <xf numFmtId="0" fontId="6" fillId="2" borderId="1" xfId="0" applyFont="1" applyFill="1" applyBorder="1" applyAlignment="1">
      <alignment horizontal="center" vertical="center" wrapText="1"/>
    </xf>
    <xf numFmtId="0" fontId="7"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0" fillId="0" borderId="0" xfId="0" applyAlignment="1">
      <alignment horizontal="center"/>
    </xf>
    <xf numFmtId="164" fontId="7" fillId="0" borderId="1" xfId="5" applyNumberFormat="1" applyFont="1" applyBorder="1" applyAlignment="1"/>
    <xf numFmtId="0" fontId="0" fillId="0" borderId="1" xfId="0" applyBorder="1" applyAlignment="1">
      <alignment horizontal="center"/>
    </xf>
    <xf numFmtId="0" fontId="6" fillId="3" borderId="1" xfId="0" applyFont="1" applyFill="1" applyBorder="1"/>
    <xf numFmtId="164" fontId="6" fillId="3" borderId="1" xfId="5" applyNumberFormat="1" applyFont="1" applyFill="1" applyBorder="1"/>
    <xf numFmtId="164" fontId="7" fillId="0" borderId="1" xfId="5" applyNumberFormat="1" applyFont="1" applyBorder="1" applyAlignment="1">
      <alignment horizontal="center"/>
    </xf>
    <xf numFmtId="0" fontId="7" fillId="2" borderId="1" xfId="0" applyFont="1" applyFill="1" applyBorder="1" applyAlignment="1">
      <alignment vertical="center" wrapText="1"/>
    </xf>
    <xf numFmtId="164" fontId="7" fillId="0" borderId="1" xfId="5" applyNumberFormat="1" applyFont="1" applyBorder="1" applyAlignment="1">
      <alignment horizontal="center" vertical="center"/>
    </xf>
    <xf numFmtId="3" fontId="8" fillId="4" borderId="2" xfId="0" applyNumberFormat="1" applyFont="1" applyFill="1" applyBorder="1" applyAlignment="1">
      <alignment horizontal="right" vertical="top" wrapText="1"/>
    </xf>
    <xf numFmtId="3" fontId="8" fillId="4" borderId="3" xfId="0" applyNumberFormat="1" applyFont="1" applyFill="1" applyBorder="1" applyAlignment="1">
      <alignment horizontal="right" vertical="top" wrapText="1"/>
    </xf>
    <xf numFmtId="164" fontId="7" fillId="0" borderId="0" xfId="0" applyNumberFormat="1" applyFont="1"/>
    <xf numFmtId="0" fontId="0" fillId="3" borderId="1" xfId="0" applyFill="1" applyBorder="1" applyAlignment="1">
      <alignment horizontal="center"/>
    </xf>
    <xf numFmtId="3" fontId="9" fillId="4" borderId="2" xfId="0" applyNumberFormat="1" applyFont="1" applyFill="1" applyBorder="1" applyAlignment="1">
      <alignment horizontal="right" vertical="top" wrapText="1"/>
    </xf>
    <xf numFmtId="3" fontId="9" fillId="4" borderId="3" xfId="0" applyNumberFormat="1" applyFont="1" applyFill="1" applyBorder="1" applyAlignment="1">
      <alignment horizontal="right" vertical="top" wrapText="1"/>
    </xf>
  </cellXfs>
  <cellStyles count="6">
    <cellStyle name="Köprü 2" xfId="2"/>
    <cellStyle name="Köprü 3" xfId="4"/>
    <cellStyle name="Normal" xfId="0" builtinId="0"/>
    <cellStyle name="Normal 2" xfId="1"/>
    <cellStyle name="Normal 3" xfId="3"/>
    <cellStyle name="Virgül"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abSelected="1" workbookViewId="0">
      <selection activeCell="D13" sqref="D13"/>
    </sheetView>
  </sheetViews>
  <sheetFormatPr defaultRowHeight="14.5" x14ac:dyDescent="0.35"/>
  <cols>
    <col min="1" max="1" width="19.36328125" style="5" customWidth="1"/>
    <col min="2" max="2" width="12.6328125" style="5" bestFit="1" customWidth="1"/>
    <col min="3" max="3" width="98.36328125" style="2" bestFit="1" customWidth="1"/>
    <col min="4" max="4" width="42.54296875" style="2" bestFit="1" customWidth="1"/>
    <col min="5" max="5" width="13.08984375" style="2" customWidth="1"/>
    <col min="6" max="6" width="13.1796875" style="2" customWidth="1"/>
    <col min="7" max="16384" width="8.7265625" style="2"/>
  </cols>
  <sheetData>
    <row r="1" spans="1:6" ht="39" x14ac:dyDescent="0.3">
      <c r="A1" s="1" t="s">
        <v>169</v>
      </c>
      <c r="B1" s="1" t="s">
        <v>171</v>
      </c>
      <c r="C1" s="1" t="s">
        <v>170</v>
      </c>
      <c r="D1" s="1" t="s">
        <v>236</v>
      </c>
      <c r="E1" s="1" t="s">
        <v>232</v>
      </c>
      <c r="F1" s="1" t="s">
        <v>233</v>
      </c>
    </row>
    <row r="2" spans="1:6" x14ac:dyDescent="0.35">
      <c r="A2" s="7">
        <v>2716000000</v>
      </c>
      <c r="B2" s="7" t="s">
        <v>118</v>
      </c>
      <c r="C2" s="4" t="s">
        <v>5</v>
      </c>
      <c r="D2" s="3">
        <v>0</v>
      </c>
      <c r="E2" s="6">
        <v>0</v>
      </c>
      <c r="F2" s="6">
        <v>0</v>
      </c>
    </row>
    <row r="3" spans="1:6" x14ac:dyDescent="0.35">
      <c r="A3" s="7">
        <v>8418</v>
      </c>
      <c r="B3" s="7"/>
      <c r="C3" s="4" t="s">
        <v>7</v>
      </c>
      <c r="D3" s="3">
        <v>20</v>
      </c>
      <c r="E3" s="6">
        <f>454602-E4-E5-E7-E8</f>
        <v>0</v>
      </c>
      <c r="F3" s="6">
        <f>284029-F4-F5-F7-F8</f>
        <v>0</v>
      </c>
    </row>
    <row r="4" spans="1:6" x14ac:dyDescent="0.35">
      <c r="A4" s="7">
        <v>841810</v>
      </c>
      <c r="B4" s="7" t="s">
        <v>119</v>
      </c>
      <c r="C4" s="4" t="s">
        <v>8</v>
      </c>
      <c r="D4" s="3" t="s">
        <v>172</v>
      </c>
      <c r="E4" s="6">
        <v>419491</v>
      </c>
      <c r="F4" s="6">
        <v>183720</v>
      </c>
    </row>
    <row r="5" spans="1:6" x14ac:dyDescent="0.35">
      <c r="A5" s="7">
        <v>8418219100</v>
      </c>
      <c r="B5" s="7" t="s">
        <v>120</v>
      </c>
      <c r="C5" s="4" t="s">
        <v>9</v>
      </c>
      <c r="D5" s="3" t="s">
        <v>173</v>
      </c>
      <c r="E5" s="10">
        <v>18052</v>
      </c>
      <c r="F5" s="10">
        <v>22438</v>
      </c>
    </row>
    <row r="6" spans="1:6" x14ac:dyDescent="0.35">
      <c r="A6" s="7">
        <v>8418219900</v>
      </c>
      <c r="B6" s="7" t="s">
        <v>120</v>
      </c>
      <c r="C6" s="4" t="s">
        <v>10</v>
      </c>
      <c r="D6" s="3" t="s">
        <v>174</v>
      </c>
      <c r="E6" s="10"/>
      <c r="F6" s="10"/>
    </row>
    <row r="7" spans="1:6" x14ac:dyDescent="0.35">
      <c r="A7" s="7">
        <v>841830200</v>
      </c>
      <c r="B7" s="7" t="s">
        <v>121</v>
      </c>
      <c r="C7" s="4" t="s">
        <v>11</v>
      </c>
      <c r="D7" s="3" t="s">
        <v>175</v>
      </c>
      <c r="E7" s="6">
        <v>12561</v>
      </c>
      <c r="F7" s="6">
        <v>74446</v>
      </c>
    </row>
    <row r="8" spans="1:6" x14ac:dyDescent="0.35">
      <c r="A8" s="7">
        <v>841840200</v>
      </c>
      <c r="B8" s="7" t="s">
        <v>122</v>
      </c>
      <c r="C8" s="4" t="s">
        <v>12</v>
      </c>
      <c r="D8" s="3" t="s">
        <v>13</v>
      </c>
      <c r="E8" s="6">
        <v>4498</v>
      </c>
      <c r="F8" s="6">
        <v>3425</v>
      </c>
    </row>
    <row r="9" spans="1:6" ht="39" x14ac:dyDescent="0.35">
      <c r="A9" s="7">
        <v>8421</v>
      </c>
      <c r="B9" s="7"/>
      <c r="C9" s="4" t="s">
        <v>201</v>
      </c>
      <c r="D9" s="3">
        <v>0</v>
      </c>
      <c r="E9" s="6">
        <v>0</v>
      </c>
      <c r="F9" s="6">
        <v>674</v>
      </c>
    </row>
    <row r="10" spans="1:6" ht="91" x14ac:dyDescent="0.35">
      <c r="A10" s="7">
        <v>8422</v>
      </c>
      <c r="B10" s="7"/>
      <c r="C10" s="4" t="s">
        <v>177</v>
      </c>
      <c r="D10" s="3">
        <v>0</v>
      </c>
      <c r="E10" s="6">
        <f>49476-E11</f>
        <v>0</v>
      </c>
      <c r="F10" s="6">
        <f>105835-F11</f>
        <v>0</v>
      </c>
    </row>
    <row r="11" spans="1:6" x14ac:dyDescent="0.35">
      <c r="A11" s="7" t="s">
        <v>0</v>
      </c>
      <c r="B11" s="7" t="s">
        <v>123</v>
      </c>
      <c r="C11" s="4" t="s">
        <v>14</v>
      </c>
      <c r="D11" s="3">
        <v>20</v>
      </c>
      <c r="E11" s="6">
        <v>49476</v>
      </c>
      <c r="F11" s="6">
        <v>105835</v>
      </c>
    </row>
    <row r="12" spans="1:6" ht="52" x14ac:dyDescent="0.35">
      <c r="A12" s="7">
        <v>8443</v>
      </c>
      <c r="B12" s="7"/>
      <c r="C12" s="4" t="s">
        <v>202</v>
      </c>
      <c r="D12" s="3">
        <v>0</v>
      </c>
      <c r="E12" s="6">
        <v>656505</v>
      </c>
      <c r="F12" s="6">
        <v>168993</v>
      </c>
    </row>
    <row r="13" spans="1:6" x14ac:dyDescent="0.35">
      <c r="A13" s="7">
        <v>8450</v>
      </c>
      <c r="B13" s="7"/>
      <c r="C13" s="4" t="s">
        <v>15</v>
      </c>
      <c r="D13" s="3" t="s">
        <v>176</v>
      </c>
      <c r="E13" s="6">
        <f>170528-E15</f>
        <v>168466</v>
      </c>
      <c r="F13" s="6">
        <f>418186-F15</f>
        <v>416827</v>
      </c>
    </row>
    <row r="14" spans="1:6" x14ac:dyDescent="0.35">
      <c r="A14" s="7">
        <v>8450200000</v>
      </c>
      <c r="B14" s="7" t="s">
        <v>124</v>
      </c>
      <c r="C14" s="4" t="s">
        <v>16</v>
      </c>
      <c r="D14" s="3" t="s">
        <v>175</v>
      </c>
      <c r="E14" s="6">
        <v>0</v>
      </c>
      <c r="F14" s="6">
        <v>0</v>
      </c>
    </row>
    <row r="15" spans="1:6" x14ac:dyDescent="0.35">
      <c r="A15" s="7">
        <v>8450900000</v>
      </c>
      <c r="B15" s="7" t="s">
        <v>125</v>
      </c>
      <c r="C15" s="4" t="s">
        <v>17</v>
      </c>
      <c r="D15" s="3">
        <v>5</v>
      </c>
      <c r="E15" s="6">
        <v>2062</v>
      </c>
      <c r="F15" s="6">
        <v>1359</v>
      </c>
    </row>
    <row r="16" spans="1:6" ht="52" x14ac:dyDescent="0.35">
      <c r="A16" s="7">
        <v>8470</v>
      </c>
      <c r="B16" s="7"/>
      <c r="C16" s="4" t="s">
        <v>203</v>
      </c>
      <c r="D16" s="3">
        <v>5</v>
      </c>
      <c r="E16" s="6">
        <f>9577-E17</f>
        <v>2511</v>
      </c>
      <c r="F16" s="6">
        <f>189-F17</f>
        <v>0</v>
      </c>
    </row>
    <row r="17" spans="1:6" ht="26" x14ac:dyDescent="0.35">
      <c r="A17" s="7">
        <v>8470100000</v>
      </c>
      <c r="B17" s="7" t="s">
        <v>126</v>
      </c>
      <c r="C17" s="4" t="s">
        <v>18</v>
      </c>
      <c r="D17" s="3">
        <v>10</v>
      </c>
      <c r="E17" s="6">
        <v>7066</v>
      </c>
      <c r="F17" s="6">
        <v>189</v>
      </c>
    </row>
    <row r="18" spans="1:6" ht="52" x14ac:dyDescent="0.35">
      <c r="A18" s="7">
        <v>8471</v>
      </c>
      <c r="B18" s="7"/>
      <c r="C18" s="4" t="s">
        <v>204</v>
      </c>
      <c r="D18" s="3">
        <v>0</v>
      </c>
      <c r="E18" s="6">
        <v>179754</v>
      </c>
      <c r="F18" s="6">
        <v>349241</v>
      </c>
    </row>
    <row r="19" spans="1:6" ht="26" x14ac:dyDescent="0.35">
      <c r="A19" s="7">
        <v>8472</v>
      </c>
      <c r="B19" s="7"/>
      <c r="C19" s="4" t="s">
        <v>19</v>
      </c>
      <c r="D19" s="3">
        <v>5</v>
      </c>
      <c r="E19" s="6">
        <v>0</v>
      </c>
      <c r="F19" s="6">
        <v>0</v>
      </c>
    </row>
    <row r="20" spans="1:6" ht="26" x14ac:dyDescent="0.35">
      <c r="A20" s="7">
        <v>8473</v>
      </c>
      <c r="B20" s="7"/>
      <c r="C20" s="4" t="s">
        <v>20</v>
      </c>
      <c r="D20" s="3">
        <v>0</v>
      </c>
      <c r="E20" s="6">
        <v>7419</v>
      </c>
      <c r="F20" s="6">
        <v>5813</v>
      </c>
    </row>
    <row r="21" spans="1:6" ht="65" x14ac:dyDescent="0.35">
      <c r="A21" s="7">
        <v>8486</v>
      </c>
      <c r="B21" s="7"/>
      <c r="C21" s="4" t="s">
        <v>205</v>
      </c>
      <c r="D21" s="3">
        <v>0</v>
      </c>
      <c r="E21" s="6">
        <v>0</v>
      </c>
      <c r="F21" s="6">
        <v>0</v>
      </c>
    </row>
    <row r="22" spans="1:6" x14ac:dyDescent="0.35">
      <c r="A22" s="7">
        <v>8501</v>
      </c>
      <c r="B22" s="7"/>
      <c r="C22" s="4" t="s">
        <v>21</v>
      </c>
      <c r="D22" s="3">
        <v>5</v>
      </c>
      <c r="E22" s="6">
        <v>2647575</v>
      </c>
      <c r="F22" s="6">
        <v>1804601</v>
      </c>
    </row>
    <row r="23" spans="1:6" x14ac:dyDescent="0.35">
      <c r="A23" s="7">
        <v>8502</v>
      </c>
      <c r="B23" s="7"/>
      <c r="C23" s="4" t="s">
        <v>22</v>
      </c>
      <c r="D23" s="3">
        <v>5</v>
      </c>
      <c r="E23" s="6">
        <f>3500282-E24</f>
        <v>975577</v>
      </c>
      <c r="F23" s="6">
        <f>1574628-F24</f>
        <v>862500</v>
      </c>
    </row>
    <row r="24" spans="1:6" ht="26" x14ac:dyDescent="0.35">
      <c r="A24" s="7">
        <v>8502132000</v>
      </c>
      <c r="B24" s="7" t="s">
        <v>127</v>
      </c>
      <c r="C24" s="4" t="s">
        <v>23</v>
      </c>
      <c r="D24" s="3">
        <v>0</v>
      </c>
      <c r="E24" s="6">
        <v>2524705</v>
      </c>
      <c r="F24" s="6">
        <v>712128</v>
      </c>
    </row>
    <row r="25" spans="1:6" x14ac:dyDescent="0.35">
      <c r="A25" s="7">
        <v>850300</v>
      </c>
      <c r="B25" s="7" t="s">
        <v>128</v>
      </c>
      <c r="C25" s="4" t="s">
        <v>24</v>
      </c>
      <c r="D25" s="3">
        <v>5</v>
      </c>
      <c r="E25" s="6">
        <v>97915</v>
      </c>
      <c r="F25" s="6">
        <v>204085</v>
      </c>
    </row>
    <row r="26" spans="1:6" x14ac:dyDescent="0.35">
      <c r="A26" s="7">
        <v>8504</v>
      </c>
      <c r="B26" s="7"/>
      <c r="C26" s="4" t="s">
        <v>25</v>
      </c>
      <c r="D26" s="3">
        <v>5</v>
      </c>
      <c r="E26" s="6">
        <f>13670186-E27-E29-E30-E31-E32</f>
        <v>10764601</v>
      </c>
      <c r="F26" s="6">
        <f>2558968-F27-F29-F30-F31-F32</f>
        <v>2314261</v>
      </c>
    </row>
    <row r="27" spans="1:6" x14ac:dyDescent="0.35">
      <c r="A27" s="7">
        <v>850421</v>
      </c>
      <c r="B27" s="7" t="s">
        <v>129</v>
      </c>
      <c r="C27" s="4" t="s">
        <v>26</v>
      </c>
      <c r="D27" s="3">
        <v>10</v>
      </c>
      <c r="E27" s="6">
        <v>1660</v>
      </c>
      <c r="F27" s="6">
        <v>15707</v>
      </c>
    </row>
    <row r="28" spans="1:6" x14ac:dyDescent="0.35">
      <c r="A28" s="7">
        <v>850423</v>
      </c>
      <c r="B28" s="7">
        <v>850423</v>
      </c>
      <c r="C28" s="4" t="s">
        <v>26</v>
      </c>
      <c r="D28" s="3">
        <v>10</v>
      </c>
      <c r="E28" s="6">
        <v>0</v>
      </c>
      <c r="F28" s="6">
        <v>0</v>
      </c>
    </row>
    <row r="29" spans="1:6" x14ac:dyDescent="0.35">
      <c r="A29" s="7">
        <v>8504318009</v>
      </c>
      <c r="B29" s="7" t="s">
        <v>130</v>
      </c>
      <c r="C29" s="4" t="s">
        <v>27</v>
      </c>
      <c r="D29" s="3">
        <v>10</v>
      </c>
      <c r="E29" s="6">
        <v>33163</v>
      </c>
      <c r="F29" s="6">
        <v>38218</v>
      </c>
    </row>
    <row r="30" spans="1:6" x14ac:dyDescent="0.35">
      <c r="A30" s="7">
        <v>8504320000</v>
      </c>
      <c r="B30" s="7" t="s">
        <v>131</v>
      </c>
      <c r="C30" s="4" t="s">
        <v>28</v>
      </c>
      <c r="D30" s="3">
        <v>10</v>
      </c>
      <c r="E30" s="6">
        <v>24112</v>
      </c>
      <c r="F30" s="6">
        <v>28696</v>
      </c>
    </row>
    <row r="31" spans="1:6" x14ac:dyDescent="0.35">
      <c r="A31" s="7">
        <v>8504330000</v>
      </c>
      <c r="B31" s="7" t="s">
        <v>132</v>
      </c>
      <c r="C31" s="4" t="s">
        <v>29</v>
      </c>
      <c r="D31" s="3">
        <v>10</v>
      </c>
      <c r="E31" s="6">
        <v>222288</v>
      </c>
      <c r="F31" s="6">
        <v>21113</v>
      </c>
    </row>
    <row r="32" spans="1:6" x14ac:dyDescent="0.35">
      <c r="A32" s="7">
        <v>8504340000</v>
      </c>
      <c r="B32" s="7" t="s">
        <v>133</v>
      </c>
      <c r="C32" s="4" t="s">
        <v>30</v>
      </c>
      <c r="D32" s="3">
        <v>10</v>
      </c>
      <c r="E32" s="6">
        <v>2624362</v>
      </c>
      <c r="F32" s="6">
        <v>140973</v>
      </c>
    </row>
    <row r="33" spans="1:6" x14ac:dyDescent="0.35">
      <c r="A33" s="7">
        <v>8506</v>
      </c>
      <c r="B33" s="7"/>
      <c r="C33" s="4" t="s">
        <v>31</v>
      </c>
      <c r="D33" s="3">
        <v>5</v>
      </c>
      <c r="E33" s="6">
        <v>0</v>
      </c>
      <c r="F33" s="6">
        <v>4217</v>
      </c>
    </row>
    <row r="34" spans="1:6" x14ac:dyDescent="0.35">
      <c r="A34" s="7">
        <v>8507</v>
      </c>
      <c r="B34" s="7"/>
      <c r="C34" s="4" t="s">
        <v>32</v>
      </c>
      <c r="D34" s="3">
        <v>5</v>
      </c>
      <c r="E34" s="6">
        <v>776383</v>
      </c>
      <c r="F34" s="6">
        <v>880185</v>
      </c>
    </row>
    <row r="35" spans="1:6" x14ac:dyDescent="0.35">
      <c r="A35" s="7">
        <v>8508</v>
      </c>
      <c r="B35" s="7"/>
      <c r="C35" s="4" t="s">
        <v>33</v>
      </c>
      <c r="D35" s="3" t="s">
        <v>178</v>
      </c>
      <c r="E35" s="6">
        <f>167055-E36</f>
        <v>165410</v>
      </c>
      <c r="F35" s="6">
        <f>91378-F36</f>
        <v>88629</v>
      </c>
    </row>
    <row r="36" spans="1:6" x14ac:dyDescent="0.35">
      <c r="A36" s="7">
        <v>850870000</v>
      </c>
      <c r="B36" s="7" t="s">
        <v>134</v>
      </c>
      <c r="C36" s="4" t="s">
        <v>34</v>
      </c>
      <c r="D36" s="3">
        <v>0</v>
      </c>
      <c r="E36" s="6">
        <v>1645</v>
      </c>
      <c r="F36" s="6">
        <v>2749</v>
      </c>
    </row>
    <row r="37" spans="1:6" x14ac:dyDescent="0.35">
      <c r="A37" s="7">
        <v>8509</v>
      </c>
      <c r="B37" s="7"/>
      <c r="C37" s="4" t="s">
        <v>35</v>
      </c>
      <c r="D37" s="3" t="s">
        <v>179</v>
      </c>
      <c r="E37" s="6">
        <f>321744-E38</f>
        <v>316456</v>
      </c>
      <c r="F37" s="6">
        <f>249553-F38</f>
        <v>244055</v>
      </c>
    </row>
    <row r="38" spans="1:6" x14ac:dyDescent="0.35">
      <c r="A38" s="7">
        <v>8509900000</v>
      </c>
      <c r="B38" s="7" t="s">
        <v>135</v>
      </c>
      <c r="C38" s="4" t="s">
        <v>36</v>
      </c>
      <c r="D38" s="3">
        <v>0</v>
      </c>
      <c r="E38" s="6">
        <v>5288</v>
      </c>
      <c r="F38" s="6">
        <v>5498</v>
      </c>
    </row>
    <row r="39" spans="1:6" x14ac:dyDescent="0.35">
      <c r="A39" s="7">
        <v>8510</v>
      </c>
      <c r="B39" s="7"/>
      <c r="C39" s="4" t="s">
        <v>37</v>
      </c>
      <c r="D39" s="3">
        <v>10</v>
      </c>
      <c r="E39" s="6">
        <v>0</v>
      </c>
      <c r="F39" s="6">
        <v>414</v>
      </c>
    </row>
    <row r="40" spans="1:6" ht="39" x14ac:dyDescent="0.35">
      <c r="A40" s="7">
        <v>8512</v>
      </c>
      <c r="B40" s="7"/>
      <c r="C40" s="4" t="s">
        <v>206</v>
      </c>
      <c r="D40" s="3">
        <v>5</v>
      </c>
      <c r="E40" s="6">
        <v>0</v>
      </c>
      <c r="F40" s="6">
        <v>23285</v>
      </c>
    </row>
    <row r="41" spans="1:6" ht="26" x14ac:dyDescent="0.35">
      <c r="A41" s="7">
        <v>8513</v>
      </c>
      <c r="B41" s="7"/>
      <c r="C41" s="4" t="s">
        <v>38</v>
      </c>
      <c r="D41" s="3">
        <v>10</v>
      </c>
      <c r="E41" s="6">
        <v>2942</v>
      </c>
      <c r="F41" s="6">
        <v>12555</v>
      </c>
    </row>
    <row r="42" spans="1:6" ht="91" x14ac:dyDescent="0.35">
      <c r="A42" s="7">
        <v>8516</v>
      </c>
      <c r="B42" s="7"/>
      <c r="C42" s="4" t="s">
        <v>180</v>
      </c>
      <c r="D42" s="3">
        <v>10</v>
      </c>
      <c r="E42" s="6">
        <f>2362690-E43-E44-E45</f>
        <v>800427</v>
      </c>
      <c r="F42" s="6">
        <f>1900720-F43-F44-F45</f>
        <v>648497</v>
      </c>
    </row>
    <row r="43" spans="1:6" x14ac:dyDescent="0.35">
      <c r="A43" s="7">
        <v>851610</v>
      </c>
      <c r="B43" s="7" t="s">
        <v>136</v>
      </c>
      <c r="C43" s="4" t="s">
        <v>39</v>
      </c>
      <c r="D43" s="3" t="s">
        <v>181</v>
      </c>
      <c r="E43" s="6">
        <v>0</v>
      </c>
      <c r="F43" s="6">
        <v>0</v>
      </c>
    </row>
    <row r="44" spans="1:6" x14ac:dyDescent="0.35">
      <c r="A44" s="7">
        <v>851650</v>
      </c>
      <c r="B44" s="7" t="s">
        <v>137</v>
      </c>
      <c r="C44" s="4" t="s">
        <v>40</v>
      </c>
      <c r="D44" s="3" t="s">
        <v>182</v>
      </c>
      <c r="E44" s="6">
        <v>23236</v>
      </c>
      <c r="F44" s="6">
        <v>2897</v>
      </c>
    </row>
    <row r="45" spans="1:6" x14ac:dyDescent="0.35">
      <c r="A45" s="7">
        <v>85166010</v>
      </c>
      <c r="B45" s="7" t="s">
        <v>138</v>
      </c>
      <c r="C45" s="4" t="s">
        <v>41</v>
      </c>
      <c r="D45" s="3" t="s">
        <v>176</v>
      </c>
      <c r="E45" s="6">
        <v>1539027</v>
      </c>
      <c r="F45" s="6">
        <v>1249326</v>
      </c>
    </row>
    <row r="46" spans="1:6" ht="65" x14ac:dyDescent="0.35">
      <c r="A46" s="7">
        <v>8517</v>
      </c>
      <c r="B46" s="7"/>
      <c r="C46" s="4" t="s">
        <v>183</v>
      </c>
      <c r="D46" s="3">
        <v>10</v>
      </c>
      <c r="E46" s="6">
        <f>264612-E47</f>
        <v>264452</v>
      </c>
      <c r="F46" s="6">
        <f>408407-F47</f>
        <v>393906</v>
      </c>
    </row>
    <row r="47" spans="1:6" x14ac:dyDescent="0.35">
      <c r="A47" s="7">
        <v>851711</v>
      </c>
      <c r="B47" s="7" t="s">
        <v>139</v>
      </c>
      <c r="C47" s="4" t="s">
        <v>42</v>
      </c>
      <c r="D47" s="3">
        <v>5</v>
      </c>
      <c r="E47" s="6">
        <v>160</v>
      </c>
      <c r="F47" s="6">
        <v>14501</v>
      </c>
    </row>
    <row r="48" spans="1:6" x14ac:dyDescent="0.35">
      <c r="A48" s="7">
        <v>851718</v>
      </c>
      <c r="B48" s="7">
        <v>851718</v>
      </c>
      <c r="C48" s="4" t="s">
        <v>42</v>
      </c>
      <c r="D48" s="3">
        <v>5</v>
      </c>
      <c r="E48" s="6">
        <v>0</v>
      </c>
      <c r="F48" s="6">
        <v>0</v>
      </c>
    </row>
    <row r="49" spans="1:6" x14ac:dyDescent="0.35">
      <c r="A49" s="7">
        <v>851770</v>
      </c>
      <c r="B49" s="7" t="s">
        <v>140</v>
      </c>
      <c r="C49" s="4" t="s">
        <v>43</v>
      </c>
      <c r="D49" s="3">
        <v>5</v>
      </c>
      <c r="E49" s="6">
        <v>0</v>
      </c>
      <c r="F49" s="6">
        <v>0</v>
      </c>
    </row>
    <row r="50" spans="1:6" ht="91" x14ac:dyDescent="0.35">
      <c r="A50" s="7">
        <v>8518</v>
      </c>
      <c r="B50" s="7"/>
      <c r="C50" s="4" t="s">
        <v>184</v>
      </c>
      <c r="D50" s="3">
        <v>10</v>
      </c>
      <c r="E50" s="6">
        <f>63044-E51-E52-E53</f>
        <v>30596</v>
      </c>
      <c r="F50" s="6">
        <f>41342-F51-F52-F53</f>
        <v>18760</v>
      </c>
    </row>
    <row r="51" spans="1:6" x14ac:dyDescent="0.35">
      <c r="A51" s="7">
        <v>8518210000</v>
      </c>
      <c r="B51" s="7" t="s">
        <v>141</v>
      </c>
      <c r="C51" s="4" t="s">
        <v>44</v>
      </c>
      <c r="D51" s="3" t="s">
        <v>185</v>
      </c>
      <c r="E51" s="6">
        <v>7849</v>
      </c>
      <c r="F51" s="6">
        <v>11405</v>
      </c>
    </row>
    <row r="52" spans="1:6" x14ac:dyDescent="0.35">
      <c r="A52" s="7">
        <v>8518220000</v>
      </c>
      <c r="B52" s="7" t="s">
        <v>142</v>
      </c>
      <c r="C52" s="4" t="s">
        <v>45</v>
      </c>
      <c r="D52" s="3" t="s">
        <v>185</v>
      </c>
      <c r="E52" s="6">
        <v>3113</v>
      </c>
      <c r="F52" s="6">
        <v>7394</v>
      </c>
    </row>
    <row r="53" spans="1:6" x14ac:dyDescent="0.35">
      <c r="A53" s="7">
        <v>8518299500</v>
      </c>
      <c r="B53" s="7" t="s">
        <v>143</v>
      </c>
      <c r="C53" s="4" t="s">
        <v>46</v>
      </c>
      <c r="D53" s="3" t="s">
        <v>185</v>
      </c>
      <c r="E53" s="6">
        <v>21486</v>
      </c>
      <c r="F53" s="6">
        <v>3783</v>
      </c>
    </row>
    <row r="54" spans="1:6" x14ac:dyDescent="0.35">
      <c r="A54" s="7">
        <v>8519</v>
      </c>
      <c r="B54" s="7"/>
      <c r="C54" s="4" t="s">
        <v>47</v>
      </c>
      <c r="D54" s="3">
        <v>10</v>
      </c>
      <c r="E54" s="6">
        <v>0</v>
      </c>
      <c r="F54" s="6">
        <v>0</v>
      </c>
    </row>
    <row r="55" spans="1:6" x14ac:dyDescent="0.35">
      <c r="A55" s="7">
        <v>8521</v>
      </c>
      <c r="B55" s="7"/>
      <c r="C55" s="4" t="s">
        <v>48</v>
      </c>
      <c r="D55" s="3">
        <v>10</v>
      </c>
      <c r="E55" s="6">
        <v>9671</v>
      </c>
      <c r="F55" s="6">
        <v>96524</v>
      </c>
    </row>
    <row r="56" spans="1:6" x14ac:dyDescent="0.35">
      <c r="A56" s="7">
        <v>8522</v>
      </c>
      <c r="B56" s="7"/>
      <c r="C56" s="4" t="s">
        <v>49</v>
      </c>
      <c r="D56" s="3">
        <v>5</v>
      </c>
      <c r="E56" s="6">
        <v>516</v>
      </c>
      <c r="F56" s="6">
        <v>0</v>
      </c>
    </row>
    <row r="57" spans="1:6" ht="26" x14ac:dyDescent="0.35">
      <c r="A57" s="7">
        <v>8523</v>
      </c>
      <c r="B57" s="7"/>
      <c r="C57" s="4" t="s">
        <v>50</v>
      </c>
      <c r="D57" s="3">
        <v>10</v>
      </c>
      <c r="E57" s="6">
        <v>282</v>
      </c>
      <c r="F57" s="6">
        <v>5466</v>
      </c>
    </row>
    <row r="58" spans="1:6" ht="26" x14ac:dyDescent="0.35">
      <c r="A58" s="7">
        <v>8525</v>
      </c>
      <c r="B58" s="7"/>
      <c r="C58" s="4" t="s">
        <v>207</v>
      </c>
      <c r="D58" s="3">
        <v>5</v>
      </c>
      <c r="E58" s="6">
        <v>362590</v>
      </c>
      <c r="F58" s="6">
        <v>121025</v>
      </c>
    </row>
    <row r="59" spans="1:6" x14ac:dyDescent="0.35">
      <c r="A59" s="7">
        <v>8526</v>
      </c>
      <c r="B59" s="7"/>
      <c r="C59" s="4" t="s">
        <v>51</v>
      </c>
      <c r="D59" s="3">
        <v>0</v>
      </c>
      <c r="E59" s="6">
        <v>281477</v>
      </c>
      <c r="F59" s="6">
        <v>33747</v>
      </c>
    </row>
    <row r="60" spans="1:6" ht="52" x14ac:dyDescent="0.35">
      <c r="A60" s="7">
        <v>8527</v>
      </c>
      <c r="B60" s="7"/>
      <c r="C60" s="4" t="s">
        <v>186</v>
      </c>
      <c r="D60" s="3">
        <v>10</v>
      </c>
      <c r="E60" s="6">
        <v>236</v>
      </c>
      <c r="F60" s="6">
        <v>560</v>
      </c>
    </row>
    <row r="61" spans="1:6" ht="26" x14ac:dyDescent="0.35">
      <c r="A61" s="7">
        <v>852721</v>
      </c>
      <c r="B61" s="7" t="s">
        <v>144</v>
      </c>
      <c r="C61" s="4" t="s">
        <v>52</v>
      </c>
      <c r="D61" s="3">
        <v>5</v>
      </c>
      <c r="E61" s="6">
        <v>0</v>
      </c>
      <c r="F61" s="6">
        <v>0</v>
      </c>
    </row>
    <row r="62" spans="1:6" ht="52" x14ac:dyDescent="0.35">
      <c r="A62" s="7">
        <v>8528</v>
      </c>
      <c r="B62" s="7"/>
      <c r="C62" s="4" t="s">
        <v>187</v>
      </c>
      <c r="D62" s="3">
        <v>10</v>
      </c>
      <c r="E62" s="6">
        <f>180864-E63</f>
        <v>129662</v>
      </c>
      <c r="F62" s="6">
        <f>6622-F63</f>
        <v>2823</v>
      </c>
    </row>
    <row r="63" spans="1:6" x14ac:dyDescent="0.35">
      <c r="A63" s="7">
        <v>852872</v>
      </c>
      <c r="B63" s="7" t="s">
        <v>145</v>
      </c>
      <c r="C63" s="4" t="s">
        <v>53</v>
      </c>
      <c r="D63" s="3" t="s">
        <v>188</v>
      </c>
      <c r="E63" s="12">
        <v>51202</v>
      </c>
      <c r="F63" s="12">
        <v>3799</v>
      </c>
    </row>
    <row r="64" spans="1:6" x14ac:dyDescent="0.35">
      <c r="A64" s="7">
        <v>8528722001</v>
      </c>
      <c r="B64" s="7" t="s">
        <v>145</v>
      </c>
      <c r="C64" s="4" t="s">
        <v>54</v>
      </c>
      <c r="D64" s="3" t="s">
        <v>175</v>
      </c>
      <c r="E64" s="12"/>
      <c r="F64" s="12"/>
    </row>
    <row r="65" spans="1:6" x14ac:dyDescent="0.35">
      <c r="A65" s="7">
        <v>8528722009</v>
      </c>
      <c r="B65" s="7" t="s">
        <v>145</v>
      </c>
      <c r="C65" s="4" t="s">
        <v>55</v>
      </c>
      <c r="D65" s="3" t="s">
        <v>175</v>
      </c>
      <c r="E65" s="12"/>
      <c r="F65" s="12"/>
    </row>
    <row r="66" spans="1:6" x14ac:dyDescent="0.35">
      <c r="A66" s="7">
        <v>8528724000</v>
      </c>
      <c r="B66" s="7" t="s">
        <v>145</v>
      </c>
      <c r="C66" s="4" t="s">
        <v>6</v>
      </c>
      <c r="D66" s="3" t="s">
        <v>175</v>
      </c>
      <c r="E66" s="12"/>
      <c r="F66" s="12"/>
    </row>
    <row r="67" spans="1:6" x14ac:dyDescent="0.35">
      <c r="A67" s="7">
        <v>8528726000</v>
      </c>
      <c r="B67" s="7" t="s">
        <v>145</v>
      </c>
      <c r="C67" s="4"/>
      <c r="D67" s="3" t="s">
        <v>175</v>
      </c>
      <c r="E67" s="12"/>
      <c r="F67" s="12"/>
    </row>
    <row r="68" spans="1:6" x14ac:dyDescent="0.35">
      <c r="A68" s="7">
        <v>8528728000</v>
      </c>
      <c r="B68" s="7" t="s">
        <v>145</v>
      </c>
      <c r="C68" s="4"/>
      <c r="D68" s="3" t="s">
        <v>175</v>
      </c>
      <c r="E68" s="12"/>
      <c r="F68" s="12"/>
    </row>
    <row r="69" spans="1:6" x14ac:dyDescent="0.35">
      <c r="A69" s="7">
        <v>8529</v>
      </c>
      <c r="B69" s="7"/>
      <c r="C69" s="4" t="s">
        <v>56</v>
      </c>
      <c r="D69" s="3">
        <v>5</v>
      </c>
      <c r="E69" s="6">
        <f>54135-E70</f>
        <v>12243</v>
      </c>
      <c r="F69" s="6">
        <f>8548-F70</f>
        <v>1332</v>
      </c>
    </row>
    <row r="70" spans="1:6" x14ac:dyDescent="0.35">
      <c r="A70" s="7">
        <v>8529909202</v>
      </c>
      <c r="B70" s="7" t="s">
        <v>146</v>
      </c>
      <c r="C70" s="4" t="s">
        <v>57</v>
      </c>
      <c r="D70" s="3">
        <v>15</v>
      </c>
      <c r="E70" s="6">
        <v>41892</v>
      </c>
      <c r="F70" s="6">
        <v>7216</v>
      </c>
    </row>
    <row r="71" spans="1:6" ht="26" x14ac:dyDescent="0.35">
      <c r="A71" s="7">
        <v>8530</v>
      </c>
      <c r="B71" s="7"/>
      <c r="C71" s="4" t="s">
        <v>58</v>
      </c>
      <c r="D71" s="3">
        <v>0</v>
      </c>
      <c r="E71" s="6">
        <v>2725</v>
      </c>
      <c r="F71" s="6">
        <v>161064</v>
      </c>
    </row>
    <row r="72" spans="1:6" ht="26" x14ac:dyDescent="0.35">
      <c r="A72" s="7">
        <v>8531</v>
      </c>
      <c r="B72" s="7"/>
      <c r="C72" s="4" t="s">
        <v>59</v>
      </c>
      <c r="D72" s="3">
        <v>5</v>
      </c>
      <c r="E72" s="6">
        <f>65677-E73-E74</f>
        <v>0</v>
      </c>
      <c r="F72" s="6">
        <f>102471-F73-F74</f>
        <v>0</v>
      </c>
    </row>
    <row r="73" spans="1:6" x14ac:dyDescent="0.35">
      <c r="A73" s="7">
        <v>8531103000</v>
      </c>
      <c r="B73" s="7" t="s">
        <v>234</v>
      </c>
      <c r="C73" s="4" t="s">
        <v>60</v>
      </c>
      <c r="D73" s="3">
        <v>10</v>
      </c>
      <c r="E73" s="6">
        <v>9211</v>
      </c>
      <c r="F73" s="6">
        <v>98638</v>
      </c>
    </row>
    <row r="74" spans="1:6" x14ac:dyDescent="0.35">
      <c r="A74" s="7">
        <v>8531202000</v>
      </c>
      <c r="B74" s="7" t="s">
        <v>147</v>
      </c>
      <c r="C74" s="4" t="s">
        <v>61</v>
      </c>
      <c r="D74" s="3">
        <v>0</v>
      </c>
      <c r="E74" s="6">
        <v>56466</v>
      </c>
      <c r="F74" s="6">
        <v>3833</v>
      </c>
    </row>
    <row r="75" spans="1:6" x14ac:dyDescent="0.35">
      <c r="A75" s="7">
        <v>8532</v>
      </c>
      <c r="B75" s="7"/>
      <c r="C75" s="4" t="s">
        <v>62</v>
      </c>
      <c r="D75" s="3">
        <v>0</v>
      </c>
      <c r="E75" s="6">
        <v>35365</v>
      </c>
      <c r="F75" s="6">
        <v>24151</v>
      </c>
    </row>
    <row r="76" spans="1:6" x14ac:dyDescent="0.35">
      <c r="A76" s="7">
        <v>8533</v>
      </c>
      <c r="B76" s="7"/>
      <c r="C76" s="4" t="s">
        <v>63</v>
      </c>
      <c r="D76" s="3">
        <v>0</v>
      </c>
      <c r="E76" s="6">
        <v>15004</v>
      </c>
      <c r="F76" s="6">
        <v>93343</v>
      </c>
    </row>
    <row r="77" spans="1:6" x14ac:dyDescent="0.35">
      <c r="A77" s="7">
        <v>853400</v>
      </c>
      <c r="B77" s="7" t="s">
        <v>148</v>
      </c>
      <c r="C77" s="4" t="s">
        <v>64</v>
      </c>
      <c r="D77" s="3">
        <v>0</v>
      </c>
      <c r="E77" s="6">
        <v>67873</v>
      </c>
      <c r="F77" s="6">
        <v>3025</v>
      </c>
    </row>
    <row r="78" spans="1:6" ht="39" x14ac:dyDescent="0.35">
      <c r="A78" s="7">
        <v>8535</v>
      </c>
      <c r="B78" s="7"/>
      <c r="C78" s="4" t="s">
        <v>189</v>
      </c>
      <c r="D78" s="3">
        <v>5</v>
      </c>
      <c r="E78" s="6">
        <f>452466-E79</f>
        <v>441924</v>
      </c>
      <c r="F78" s="6">
        <f>88273-F79</f>
        <v>86821</v>
      </c>
    </row>
    <row r="79" spans="1:6" x14ac:dyDescent="0.35">
      <c r="A79" s="7">
        <v>853530</v>
      </c>
      <c r="B79" s="7" t="s">
        <v>149</v>
      </c>
      <c r="C79" s="4" t="s">
        <v>65</v>
      </c>
      <c r="D79" s="3">
        <v>10</v>
      </c>
      <c r="E79" s="6">
        <v>10542</v>
      </c>
      <c r="F79" s="6">
        <v>1452</v>
      </c>
    </row>
    <row r="80" spans="1:6" ht="65" x14ac:dyDescent="0.35">
      <c r="A80" s="7">
        <v>8536</v>
      </c>
      <c r="B80" s="7"/>
      <c r="C80" s="4" t="s">
        <v>190</v>
      </c>
      <c r="D80" s="3">
        <v>5</v>
      </c>
      <c r="E80" s="6">
        <f>7844598-E81-E82-E83</f>
        <v>1955350</v>
      </c>
      <c r="F80" s="6">
        <f>9242438-F81-F82-F83</f>
        <v>2870728</v>
      </c>
    </row>
    <row r="81" spans="1:6" x14ac:dyDescent="0.35">
      <c r="A81" s="7">
        <v>8536201009</v>
      </c>
      <c r="B81" s="7" t="s">
        <v>150</v>
      </c>
      <c r="C81" s="4" t="s">
        <v>66</v>
      </c>
      <c r="D81" s="3" t="s">
        <v>4</v>
      </c>
      <c r="E81" s="6">
        <v>291419</v>
      </c>
      <c r="F81" s="6">
        <v>328981</v>
      </c>
    </row>
    <row r="82" spans="1:6" x14ac:dyDescent="0.35">
      <c r="A82" s="7">
        <v>8536500700</v>
      </c>
      <c r="B82" s="7" t="s">
        <v>151</v>
      </c>
      <c r="C82" s="4" t="s">
        <v>67</v>
      </c>
      <c r="D82" s="3" t="s">
        <v>4</v>
      </c>
      <c r="E82" s="6">
        <v>2161954</v>
      </c>
      <c r="F82" s="6">
        <v>2513094</v>
      </c>
    </row>
    <row r="83" spans="1:6" x14ac:dyDescent="0.35">
      <c r="A83" s="7">
        <v>8536699009</v>
      </c>
      <c r="B83" s="7" t="s">
        <v>152</v>
      </c>
      <c r="C83" s="4" t="s">
        <v>68</v>
      </c>
      <c r="D83" s="3" t="s">
        <v>4</v>
      </c>
      <c r="E83" s="6">
        <v>3435875</v>
      </c>
      <c r="F83" s="6">
        <v>3529635</v>
      </c>
    </row>
    <row r="84" spans="1:6" ht="39" x14ac:dyDescent="0.35">
      <c r="A84" s="7">
        <v>8537</v>
      </c>
      <c r="B84" s="7"/>
      <c r="C84" s="4" t="s">
        <v>69</v>
      </c>
      <c r="D84" s="3">
        <v>10</v>
      </c>
      <c r="E84" s="6">
        <v>1924728</v>
      </c>
      <c r="F84" s="6">
        <v>2423439</v>
      </c>
    </row>
    <row r="85" spans="1:6" x14ac:dyDescent="0.35">
      <c r="A85" s="7">
        <v>8538</v>
      </c>
      <c r="B85" s="7"/>
      <c r="C85" s="4" t="s">
        <v>70</v>
      </c>
      <c r="D85" s="3">
        <v>5</v>
      </c>
      <c r="E85" s="6">
        <v>164116</v>
      </c>
      <c r="F85" s="6">
        <v>773726</v>
      </c>
    </row>
    <row r="86" spans="1:6" ht="52" x14ac:dyDescent="0.35">
      <c r="A86" s="7">
        <v>8539</v>
      </c>
      <c r="B86" s="7"/>
      <c r="C86" s="4" t="s">
        <v>191</v>
      </c>
      <c r="D86" s="3" t="s">
        <v>1</v>
      </c>
      <c r="E86" s="6">
        <f>46655-E87-E90-E92-E95-E96</f>
        <v>4343</v>
      </c>
      <c r="F86" s="6">
        <f>33890-F87-F90-F92-F95-F96</f>
        <v>11548</v>
      </c>
    </row>
    <row r="87" spans="1:6" x14ac:dyDescent="0.35">
      <c r="A87" s="7">
        <v>8539213009</v>
      </c>
      <c r="B87" s="7" t="s">
        <v>153</v>
      </c>
      <c r="C87" s="4" t="s">
        <v>71</v>
      </c>
      <c r="D87" s="3" t="s">
        <v>3</v>
      </c>
      <c r="E87" s="10">
        <v>844</v>
      </c>
      <c r="F87" s="10">
        <v>1823</v>
      </c>
    </row>
    <row r="88" spans="1:6" x14ac:dyDescent="0.35">
      <c r="A88" s="7">
        <v>8539219200</v>
      </c>
      <c r="B88" s="7" t="s">
        <v>153</v>
      </c>
      <c r="C88" s="4" t="s">
        <v>72</v>
      </c>
      <c r="D88" s="3" t="s">
        <v>192</v>
      </c>
      <c r="E88" s="10"/>
      <c r="F88" s="10"/>
    </row>
    <row r="89" spans="1:6" x14ac:dyDescent="0.35">
      <c r="A89" s="7">
        <v>8539219800</v>
      </c>
      <c r="B89" s="7" t="s">
        <v>153</v>
      </c>
      <c r="C89" s="4" t="s">
        <v>73</v>
      </c>
      <c r="D89" s="3" t="s">
        <v>3</v>
      </c>
      <c r="E89" s="10"/>
      <c r="F89" s="10"/>
    </row>
    <row r="90" spans="1:6" x14ac:dyDescent="0.35">
      <c r="A90" s="7">
        <v>8539221000</v>
      </c>
      <c r="B90" s="7" t="s">
        <v>154</v>
      </c>
      <c r="C90" s="4" t="s">
        <v>74</v>
      </c>
      <c r="D90" s="3" t="s">
        <v>193</v>
      </c>
      <c r="E90" s="10">
        <v>28133</v>
      </c>
      <c r="F90" s="10">
        <v>122</v>
      </c>
    </row>
    <row r="91" spans="1:6" x14ac:dyDescent="0.35">
      <c r="A91" s="7">
        <v>8539229000</v>
      </c>
      <c r="B91" s="7" t="s">
        <v>154</v>
      </c>
      <c r="C91" s="4" t="s">
        <v>75</v>
      </c>
      <c r="D91" s="3" t="s">
        <v>193</v>
      </c>
      <c r="E91" s="10"/>
      <c r="F91" s="10"/>
    </row>
    <row r="92" spans="1:6" x14ac:dyDescent="0.35">
      <c r="A92" s="7">
        <v>853929300</v>
      </c>
      <c r="B92" s="7" t="s">
        <v>155</v>
      </c>
      <c r="C92" s="4" t="s">
        <v>76</v>
      </c>
      <c r="D92" s="3" t="s">
        <v>3</v>
      </c>
      <c r="E92" s="10">
        <v>9604</v>
      </c>
      <c r="F92" s="10">
        <v>10888</v>
      </c>
    </row>
    <row r="93" spans="1:6" x14ac:dyDescent="0.35">
      <c r="A93" s="7">
        <v>8539299200</v>
      </c>
      <c r="B93" s="7" t="s">
        <v>155</v>
      </c>
      <c r="C93" s="4" t="s">
        <v>77</v>
      </c>
      <c r="D93" s="3" t="s">
        <v>194</v>
      </c>
      <c r="E93" s="10"/>
      <c r="F93" s="10"/>
    </row>
    <row r="94" spans="1:6" x14ac:dyDescent="0.35">
      <c r="A94" s="7">
        <v>8539299800</v>
      </c>
      <c r="B94" s="7" t="s">
        <v>155</v>
      </c>
      <c r="C94" s="4" t="s">
        <v>78</v>
      </c>
      <c r="D94" s="3" t="s">
        <v>3</v>
      </c>
      <c r="E94" s="10"/>
      <c r="F94" s="10"/>
    </row>
    <row r="95" spans="1:6" x14ac:dyDescent="0.35">
      <c r="A95" s="7">
        <v>853931</v>
      </c>
      <c r="B95" s="7" t="s">
        <v>156</v>
      </c>
      <c r="C95" s="4" t="s">
        <v>79</v>
      </c>
      <c r="D95" s="3" t="s">
        <v>195</v>
      </c>
      <c r="E95" s="6">
        <v>1450</v>
      </c>
      <c r="F95" s="6">
        <v>3190</v>
      </c>
    </row>
    <row r="96" spans="1:6" x14ac:dyDescent="0.35">
      <c r="A96" s="7">
        <v>853932200</v>
      </c>
      <c r="B96" s="7" t="s">
        <v>157</v>
      </c>
      <c r="C96" s="4" t="s">
        <v>80</v>
      </c>
      <c r="D96" s="3" t="s">
        <v>196</v>
      </c>
      <c r="E96" s="10">
        <v>2281</v>
      </c>
      <c r="F96" s="10">
        <v>6319</v>
      </c>
    </row>
    <row r="97" spans="1:6" x14ac:dyDescent="0.35">
      <c r="A97" s="7">
        <v>8539329000</v>
      </c>
      <c r="B97" s="7" t="s">
        <v>157</v>
      </c>
      <c r="C97" s="4" t="s">
        <v>81</v>
      </c>
      <c r="D97" s="3" t="s">
        <v>197</v>
      </c>
      <c r="E97" s="10"/>
      <c r="F97" s="10"/>
    </row>
    <row r="98" spans="1:6" ht="26" x14ac:dyDescent="0.35">
      <c r="A98" s="16">
        <v>8540</v>
      </c>
      <c r="B98" s="7"/>
      <c r="C98" s="4" t="s">
        <v>198</v>
      </c>
      <c r="D98" s="3">
        <v>5</v>
      </c>
      <c r="E98" s="6">
        <v>26089</v>
      </c>
      <c r="F98" s="6">
        <v>3144</v>
      </c>
    </row>
    <row r="99" spans="1:6" ht="78" x14ac:dyDescent="0.35">
      <c r="A99" s="7">
        <v>8541</v>
      </c>
      <c r="B99" s="7"/>
      <c r="C99" s="4" t="s">
        <v>208</v>
      </c>
      <c r="D99" s="3">
        <v>0</v>
      </c>
      <c r="E99" s="6">
        <v>32395</v>
      </c>
      <c r="F99" s="6">
        <v>175650</v>
      </c>
    </row>
    <row r="100" spans="1:6" x14ac:dyDescent="0.35">
      <c r="A100" s="7">
        <v>8542</v>
      </c>
      <c r="B100" s="7"/>
      <c r="C100" s="4" t="s">
        <v>82</v>
      </c>
      <c r="D100" s="3">
        <v>5</v>
      </c>
      <c r="E100" s="6">
        <v>6291</v>
      </c>
      <c r="F100" s="6">
        <v>23713</v>
      </c>
    </row>
    <row r="101" spans="1:6" x14ac:dyDescent="0.35">
      <c r="A101" s="7">
        <v>8543</v>
      </c>
      <c r="B101" s="7"/>
      <c r="C101" s="4" t="s">
        <v>83</v>
      </c>
      <c r="D101" s="3">
        <v>5</v>
      </c>
      <c r="E101" s="6">
        <f>701026-E102-E104-E106</f>
        <v>0</v>
      </c>
      <c r="F101" s="6">
        <f>66241-F104-F106</f>
        <v>5815</v>
      </c>
    </row>
    <row r="102" spans="1:6" x14ac:dyDescent="0.35">
      <c r="A102" s="7">
        <v>8543100000</v>
      </c>
      <c r="B102" s="7" t="s">
        <v>158</v>
      </c>
      <c r="C102" s="4" t="s">
        <v>84</v>
      </c>
      <c r="D102" s="3">
        <v>0</v>
      </c>
      <c r="E102" s="6">
        <v>2000</v>
      </c>
      <c r="F102" s="6">
        <v>0</v>
      </c>
    </row>
    <row r="103" spans="1:6" x14ac:dyDescent="0.35">
      <c r="A103" s="7">
        <v>8543300000</v>
      </c>
      <c r="B103" s="7" t="s">
        <v>159</v>
      </c>
      <c r="C103" s="4" t="s">
        <v>85</v>
      </c>
      <c r="D103" s="3">
        <v>0</v>
      </c>
      <c r="E103" s="6">
        <v>0</v>
      </c>
      <c r="F103" s="6">
        <v>0</v>
      </c>
    </row>
    <row r="104" spans="1:6" x14ac:dyDescent="0.35">
      <c r="A104" s="7">
        <v>8543701000</v>
      </c>
      <c r="B104" s="7" t="s">
        <v>160</v>
      </c>
      <c r="C104" s="4" t="s">
        <v>86</v>
      </c>
      <c r="D104" s="3">
        <v>10</v>
      </c>
      <c r="E104" s="10">
        <v>697121</v>
      </c>
      <c r="F104" s="10">
        <v>57220</v>
      </c>
    </row>
    <row r="105" spans="1:6" x14ac:dyDescent="0.35">
      <c r="A105" s="7">
        <v>854370500</v>
      </c>
      <c r="B105" s="7" t="s">
        <v>160</v>
      </c>
      <c r="C105" s="4" t="s">
        <v>87</v>
      </c>
      <c r="D105" s="3">
        <v>10</v>
      </c>
      <c r="E105" s="10"/>
      <c r="F105" s="10"/>
    </row>
    <row r="106" spans="1:6" x14ac:dyDescent="0.35">
      <c r="A106" s="7">
        <v>8543900000</v>
      </c>
      <c r="B106" s="7" t="s">
        <v>161</v>
      </c>
      <c r="C106" s="4" t="s">
        <v>88</v>
      </c>
      <c r="D106" s="3">
        <v>0</v>
      </c>
      <c r="E106" s="6">
        <v>1905</v>
      </c>
      <c r="F106" s="6">
        <v>3206</v>
      </c>
    </row>
    <row r="107" spans="1:6" ht="65" x14ac:dyDescent="0.35">
      <c r="A107" s="7">
        <v>8544</v>
      </c>
      <c r="B107" s="7"/>
      <c r="C107" s="4" t="s">
        <v>199</v>
      </c>
      <c r="D107" s="3">
        <v>10</v>
      </c>
      <c r="E107" s="6">
        <v>10635516</v>
      </c>
      <c r="F107" s="6">
        <v>12589016</v>
      </c>
    </row>
    <row r="108" spans="1:6" ht="26" x14ac:dyDescent="0.35">
      <c r="A108" s="7">
        <v>8545</v>
      </c>
      <c r="B108" s="7"/>
      <c r="C108" s="4" t="s">
        <v>89</v>
      </c>
      <c r="D108" s="3">
        <v>5</v>
      </c>
      <c r="E108" s="6">
        <v>325762</v>
      </c>
      <c r="F108" s="6">
        <v>178653</v>
      </c>
    </row>
    <row r="109" spans="1:6" x14ac:dyDescent="0.35">
      <c r="A109" s="7">
        <v>8546</v>
      </c>
      <c r="B109" s="7"/>
      <c r="C109" s="4" t="s">
        <v>90</v>
      </c>
      <c r="D109" s="3">
        <v>5</v>
      </c>
      <c r="E109" s="6">
        <v>185813</v>
      </c>
      <c r="F109" s="6">
        <v>173152</v>
      </c>
    </row>
    <row r="110" spans="1:6" ht="39" x14ac:dyDescent="0.35">
      <c r="A110" s="7">
        <v>8547</v>
      </c>
      <c r="B110" s="7"/>
      <c r="C110" s="4" t="s">
        <v>209</v>
      </c>
      <c r="D110" s="3">
        <v>5</v>
      </c>
      <c r="E110" s="6">
        <v>35351</v>
      </c>
      <c r="F110" s="6">
        <v>42240</v>
      </c>
    </row>
    <row r="111" spans="1:6" ht="52" x14ac:dyDescent="0.35">
      <c r="A111" s="7">
        <v>8548</v>
      </c>
      <c r="B111" s="7"/>
      <c r="C111" s="4" t="s">
        <v>210</v>
      </c>
      <c r="D111" s="3">
        <v>5</v>
      </c>
      <c r="E111" s="6">
        <v>7382</v>
      </c>
      <c r="F111" s="6">
        <v>3603</v>
      </c>
    </row>
    <row r="112" spans="1:6" ht="78" x14ac:dyDescent="0.35">
      <c r="A112" s="7">
        <v>9001</v>
      </c>
      <c r="B112" s="7"/>
      <c r="C112" s="4" t="s">
        <v>211</v>
      </c>
      <c r="D112" s="3">
        <v>5</v>
      </c>
      <c r="E112" s="6">
        <v>4041</v>
      </c>
      <c r="F112" s="6">
        <v>0</v>
      </c>
    </row>
    <row r="113" spans="1:6" ht="26" x14ac:dyDescent="0.35">
      <c r="A113" s="7">
        <v>9002</v>
      </c>
      <c r="B113" s="7"/>
      <c r="C113" s="4" t="s">
        <v>91</v>
      </c>
      <c r="D113" s="3">
        <v>5</v>
      </c>
      <c r="E113" s="6">
        <v>16093</v>
      </c>
      <c r="F113" s="6">
        <v>14585</v>
      </c>
    </row>
    <row r="114" spans="1:6" ht="26" x14ac:dyDescent="0.35">
      <c r="A114" s="7">
        <v>9005</v>
      </c>
      <c r="B114" s="7"/>
      <c r="C114" s="4" t="s">
        <v>212</v>
      </c>
      <c r="D114" s="3">
        <v>10</v>
      </c>
      <c r="E114" s="6">
        <v>0</v>
      </c>
      <c r="F114" s="6">
        <v>844</v>
      </c>
    </row>
    <row r="115" spans="1:6" x14ac:dyDescent="0.35">
      <c r="A115" s="7">
        <v>9006</v>
      </c>
      <c r="B115" s="7"/>
      <c r="C115" s="4" t="s">
        <v>213</v>
      </c>
      <c r="D115" s="3">
        <v>10</v>
      </c>
      <c r="E115" s="6">
        <v>100823</v>
      </c>
      <c r="F115" s="6">
        <v>33946</v>
      </c>
    </row>
    <row r="116" spans="1:6" x14ac:dyDescent="0.35">
      <c r="A116" s="7">
        <v>9007</v>
      </c>
      <c r="B116" s="7"/>
      <c r="C116" s="4" t="s">
        <v>92</v>
      </c>
      <c r="D116" s="3">
        <v>10</v>
      </c>
      <c r="E116" s="6">
        <v>2164</v>
      </c>
      <c r="F116" s="6">
        <v>0</v>
      </c>
    </row>
    <row r="117" spans="1:6" x14ac:dyDescent="0.35">
      <c r="A117" s="7">
        <v>9008</v>
      </c>
      <c r="B117" s="7"/>
      <c r="C117" s="4" t="s">
        <v>214</v>
      </c>
      <c r="D117" s="3">
        <v>10</v>
      </c>
      <c r="E117" s="6">
        <v>0</v>
      </c>
      <c r="F117" s="6">
        <v>0</v>
      </c>
    </row>
    <row r="118" spans="1:6" ht="26" x14ac:dyDescent="0.35">
      <c r="A118" s="7">
        <v>9010</v>
      </c>
      <c r="B118" s="7"/>
      <c r="C118" s="4" t="s">
        <v>215</v>
      </c>
      <c r="D118" s="3">
        <v>10</v>
      </c>
      <c r="E118" s="6">
        <v>299</v>
      </c>
      <c r="F118" s="6">
        <v>124</v>
      </c>
    </row>
    <row r="119" spans="1:6" x14ac:dyDescent="0.35">
      <c r="A119" s="7">
        <v>9011</v>
      </c>
      <c r="B119" s="7"/>
      <c r="C119" s="4" t="s">
        <v>93</v>
      </c>
      <c r="D119" s="3">
        <v>0</v>
      </c>
      <c r="E119" s="6">
        <v>7000</v>
      </c>
      <c r="F119" s="6">
        <v>51426</v>
      </c>
    </row>
    <row r="120" spans="1:6" x14ac:dyDescent="0.35">
      <c r="A120" s="7">
        <v>9012</v>
      </c>
      <c r="B120" s="7"/>
      <c r="C120" s="4" t="s">
        <v>216</v>
      </c>
      <c r="D120" s="3">
        <v>0</v>
      </c>
      <c r="E120" s="6">
        <v>0</v>
      </c>
      <c r="F120" s="6">
        <v>0</v>
      </c>
    </row>
    <row r="121" spans="1:6" ht="52" x14ac:dyDescent="0.35">
      <c r="A121" s="7">
        <v>9013</v>
      </c>
      <c r="B121" s="7"/>
      <c r="C121" s="4" t="s">
        <v>217</v>
      </c>
      <c r="D121" s="3">
        <v>0</v>
      </c>
      <c r="E121" s="6">
        <v>5422</v>
      </c>
      <c r="F121" s="6">
        <v>1028</v>
      </c>
    </row>
    <row r="122" spans="1:6" ht="39" x14ac:dyDescent="0.35">
      <c r="A122" s="7">
        <v>9014</v>
      </c>
      <c r="B122" s="7"/>
      <c r="C122" s="4" t="s">
        <v>218</v>
      </c>
      <c r="D122" s="3">
        <v>10</v>
      </c>
      <c r="E122" s="6">
        <v>0</v>
      </c>
      <c r="F122" s="6">
        <v>733</v>
      </c>
    </row>
    <row r="123" spans="1:6" ht="26" x14ac:dyDescent="0.35">
      <c r="A123" s="7">
        <v>9015</v>
      </c>
      <c r="B123" s="7"/>
      <c r="C123" s="4" t="s">
        <v>219</v>
      </c>
      <c r="D123" s="3">
        <v>0</v>
      </c>
      <c r="E123" s="6">
        <v>169383</v>
      </c>
      <c r="F123" s="6">
        <v>64019</v>
      </c>
    </row>
    <row r="124" spans="1:6" x14ac:dyDescent="0.35">
      <c r="A124" s="7">
        <v>901600</v>
      </c>
      <c r="B124" s="7" t="s">
        <v>162</v>
      </c>
      <c r="C124" s="4" t="s">
        <v>94</v>
      </c>
      <c r="D124" s="3">
        <v>5</v>
      </c>
      <c r="E124" s="6">
        <v>51144</v>
      </c>
      <c r="F124" s="6">
        <v>17704</v>
      </c>
    </row>
    <row r="125" spans="1:6" ht="39" x14ac:dyDescent="0.35">
      <c r="A125" s="7">
        <v>9017</v>
      </c>
      <c r="B125" s="7"/>
      <c r="C125" s="4" t="s">
        <v>220</v>
      </c>
      <c r="D125" s="3">
        <v>5</v>
      </c>
      <c r="E125" s="6">
        <v>90908</v>
      </c>
      <c r="F125" s="6">
        <v>39548</v>
      </c>
    </row>
    <row r="126" spans="1:6" ht="26" x14ac:dyDescent="0.35">
      <c r="A126" s="7">
        <v>9018</v>
      </c>
      <c r="B126" s="7"/>
      <c r="C126" s="4" t="s">
        <v>95</v>
      </c>
      <c r="D126" s="3">
        <v>0</v>
      </c>
      <c r="E126" s="6">
        <v>1185271</v>
      </c>
      <c r="F126" s="6">
        <v>1075572</v>
      </c>
    </row>
    <row r="127" spans="1:6" ht="65" x14ac:dyDescent="0.35">
      <c r="A127" s="7">
        <v>9019</v>
      </c>
      <c r="B127" s="7"/>
      <c r="C127" s="4" t="s">
        <v>221</v>
      </c>
      <c r="D127" s="3">
        <v>5</v>
      </c>
      <c r="E127" s="6">
        <v>155222</v>
      </c>
      <c r="F127" s="6">
        <v>44478</v>
      </c>
    </row>
    <row r="128" spans="1:6" ht="78" x14ac:dyDescent="0.35">
      <c r="A128" s="7">
        <v>9021</v>
      </c>
      <c r="B128" s="7"/>
      <c r="C128" s="4" t="s">
        <v>222</v>
      </c>
      <c r="D128" s="3">
        <v>0</v>
      </c>
      <c r="E128" s="6">
        <v>206498</v>
      </c>
      <c r="F128" s="6">
        <v>143068</v>
      </c>
    </row>
    <row r="129" spans="1:6" ht="39" x14ac:dyDescent="0.35">
      <c r="A129" s="7">
        <v>9022</v>
      </c>
      <c r="B129" s="7"/>
      <c r="C129" s="4" t="s">
        <v>96</v>
      </c>
      <c r="D129" s="3">
        <v>0</v>
      </c>
      <c r="E129" s="6">
        <v>0</v>
      </c>
      <c r="F129" s="6">
        <v>16266</v>
      </c>
    </row>
    <row r="130" spans="1:6" ht="26" x14ac:dyDescent="0.35">
      <c r="A130" s="7">
        <v>9024</v>
      </c>
      <c r="B130" s="7"/>
      <c r="C130" s="4" t="s">
        <v>97</v>
      </c>
      <c r="D130" s="3">
        <v>0</v>
      </c>
      <c r="E130" s="6">
        <v>212034</v>
      </c>
      <c r="F130" s="6">
        <v>65538</v>
      </c>
    </row>
    <row r="131" spans="1:6" ht="26" x14ac:dyDescent="0.35">
      <c r="A131" s="7">
        <v>9025</v>
      </c>
      <c r="B131" s="7"/>
      <c r="C131" s="4" t="s">
        <v>223</v>
      </c>
      <c r="D131" s="3">
        <v>0</v>
      </c>
      <c r="E131" s="6">
        <v>123932</v>
      </c>
      <c r="F131" s="6">
        <v>86850</v>
      </c>
    </row>
    <row r="132" spans="1:6" ht="39" x14ac:dyDescent="0.35">
      <c r="A132" s="7">
        <v>9026</v>
      </c>
      <c r="B132" s="7"/>
      <c r="C132" s="4" t="s">
        <v>98</v>
      </c>
      <c r="D132" s="3">
        <v>0</v>
      </c>
      <c r="E132" s="6">
        <v>229152</v>
      </c>
      <c r="F132" s="6">
        <v>126429</v>
      </c>
    </row>
    <row r="133" spans="1:6" ht="78" x14ac:dyDescent="0.35">
      <c r="A133" s="7">
        <v>9027</v>
      </c>
      <c r="B133" s="7"/>
      <c r="C133" s="4" t="s">
        <v>224</v>
      </c>
      <c r="D133" s="3">
        <v>0</v>
      </c>
      <c r="E133" s="6">
        <v>1872135</v>
      </c>
      <c r="F133" s="6">
        <v>909514</v>
      </c>
    </row>
    <row r="134" spans="1:6" x14ac:dyDescent="0.35">
      <c r="A134" s="7">
        <v>9028</v>
      </c>
      <c r="B134" s="7"/>
      <c r="C134" s="4" t="s">
        <v>99</v>
      </c>
      <c r="D134" s="3">
        <v>10</v>
      </c>
      <c r="E134" s="6">
        <v>21575</v>
      </c>
      <c r="F134" s="6">
        <v>31381</v>
      </c>
    </row>
    <row r="135" spans="1:6" ht="52" x14ac:dyDescent="0.35">
      <c r="A135" s="7">
        <v>9029</v>
      </c>
      <c r="B135" s="7"/>
      <c r="C135" s="4" t="s">
        <v>225</v>
      </c>
      <c r="D135" s="3">
        <v>5</v>
      </c>
      <c r="E135" s="6">
        <v>119248</v>
      </c>
      <c r="F135" s="6">
        <v>24471</v>
      </c>
    </row>
    <row r="136" spans="1:6" ht="39" x14ac:dyDescent="0.35">
      <c r="A136" s="7">
        <v>9030</v>
      </c>
      <c r="B136" s="7"/>
      <c r="C136" s="4" t="s">
        <v>226</v>
      </c>
      <c r="D136" s="3">
        <v>0</v>
      </c>
      <c r="E136" s="6">
        <v>9699</v>
      </c>
      <c r="F136" s="6">
        <v>79368</v>
      </c>
    </row>
    <row r="137" spans="1:6" ht="52" x14ac:dyDescent="0.35">
      <c r="A137" s="7">
        <v>9031</v>
      </c>
      <c r="B137" s="7"/>
      <c r="C137" s="4" t="s">
        <v>227</v>
      </c>
      <c r="D137" s="3">
        <v>0</v>
      </c>
      <c r="E137" s="6">
        <v>29452</v>
      </c>
      <c r="F137" s="6">
        <v>19372</v>
      </c>
    </row>
    <row r="138" spans="1:6" x14ac:dyDescent="0.35">
      <c r="A138" s="7">
        <v>9032</v>
      </c>
      <c r="B138" s="7"/>
      <c r="C138" s="4" t="s">
        <v>100</v>
      </c>
      <c r="D138" s="3">
        <v>5</v>
      </c>
      <c r="E138" s="6">
        <v>531005</v>
      </c>
      <c r="F138" s="6">
        <v>571164</v>
      </c>
    </row>
    <row r="139" spans="1:6" ht="26" x14ac:dyDescent="0.35">
      <c r="A139" s="7">
        <v>9033000000</v>
      </c>
      <c r="B139" s="7" t="s">
        <v>163</v>
      </c>
      <c r="C139" s="4" t="s">
        <v>101</v>
      </c>
      <c r="D139" s="3">
        <v>0</v>
      </c>
      <c r="E139" s="6">
        <v>0</v>
      </c>
      <c r="F139" s="6">
        <v>0</v>
      </c>
    </row>
    <row r="140" spans="1:6" ht="26" x14ac:dyDescent="0.35">
      <c r="A140" s="7">
        <v>9102</v>
      </c>
      <c r="B140" s="7"/>
      <c r="C140" s="4" t="s">
        <v>102</v>
      </c>
      <c r="D140" s="3">
        <v>5</v>
      </c>
      <c r="E140" s="6">
        <v>0</v>
      </c>
      <c r="F140" s="6">
        <v>0</v>
      </c>
    </row>
    <row r="141" spans="1:6" ht="26" x14ac:dyDescent="0.35">
      <c r="A141" s="7">
        <v>9103</v>
      </c>
      <c r="B141" s="7"/>
      <c r="C141" s="4" t="s">
        <v>103</v>
      </c>
      <c r="D141" s="3">
        <v>0</v>
      </c>
      <c r="E141" s="6">
        <v>3042</v>
      </c>
      <c r="F141" s="6">
        <v>135</v>
      </c>
    </row>
    <row r="142" spans="1:6" x14ac:dyDescent="0.35">
      <c r="A142" s="7">
        <v>9105</v>
      </c>
      <c r="B142" s="7"/>
      <c r="C142" s="4" t="s">
        <v>104</v>
      </c>
      <c r="D142" s="3">
        <v>0</v>
      </c>
      <c r="E142" s="6">
        <v>43729</v>
      </c>
      <c r="F142" s="6">
        <v>5826</v>
      </c>
    </row>
    <row r="143" spans="1:6" ht="26" x14ac:dyDescent="0.35">
      <c r="A143" s="7">
        <v>9106</v>
      </c>
      <c r="B143" s="7"/>
      <c r="C143" s="4" t="s">
        <v>228</v>
      </c>
      <c r="D143" s="3">
        <v>0</v>
      </c>
      <c r="E143" s="6">
        <v>25669</v>
      </c>
      <c r="F143" s="6">
        <v>0</v>
      </c>
    </row>
    <row r="144" spans="1:6" x14ac:dyDescent="0.35">
      <c r="A144" s="7">
        <v>9107000000</v>
      </c>
      <c r="B144" s="7" t="s">
        <v>164</v>
      </c>
      <c r="C144" s="4" t="s">
        <v>105</v>
      </c>
      <c r="D144" s="3">
        <v>0</v>
      </c>
      <c r="E144" s="6">
        <v>127713</v>
      </c>
      <c r="F144" s="6">
        <v>96105</v>
      </c>
    </row>
    <row r="145" spans="1:6" x14ac:dyDescent="0.35">
      <c r="A145" s="7">
        <v>9108</v>
      </c>
      <c r="B145" s="7"/>
      <c r="C145" s="4" t="s">
        <v>106</v>
      </c>
      <c r="D145" s="3">
        <v>0</v>
      </c>
      <c r="E145" s="6">
        <v>0</v>
      </c>
      <c r="F145" s="6">
        <v>0</v>
      </c>
    </row>
    <row r="146" spans="1:6" x14ac:dyDescent="0.35">
      <c r="A146" s="7">
        <v>9109</v>
      </c>
      <c r="B146" s="7"/>
      <c r="C146" s="4" t="s">
        <v>107</v>
      </c>
      <c r="D146" s="3">
        <v>0</v>
      </c>
      <c r="E146" s="6">
        <v>0</v>
      </c>
      <c r="F146" s="6">
        <v>0</v>
      </c>
    </row>
    <row r="147" spans="1:6" ht="26" x14ac:dyDescent="0.35">
      <c r="A147" s="7">
        <v>9110</v>
      </c>
      <c r="B147" s="7"/>
      <c r="C147" s="4" t="s">
        <v>229</v>
      </c>
      <c r="D147" s="3">
        <v>0</v>
      </c>
      <c r="E147" s="6">
        <v>0</v>
      </c>
      <c r="F147" s="6">
        <v>0</v>
      </c>
    </row>
    <row r="148" spans="1:6" x14ac:dyDescent="0.35">
      <c r="A148" s="7">
        <v>9111</v>
      </c>
      <c r="B148" s="7"/>
      <c r="C148" s="4" t="s">
        <v>108</v>
      </c>
      <c r="D148" s="3">
        <v>0</v>
      </c>
      <c r="E148" s="6">
        <v>0</v>
      </c>
      <c r="F148" s="6">
        <v>0</v>
      </c>
    </row>
    <row r="149" spans="1:6" ht="26" x14ac:dyDescent="0.35">
      <c r="A149" s="7">
        <v>9112</v>
      </c>
      <c r="B149" s="7"/>
      <c r="C149" s="4" t="s">
        <v>109</v>
      </c>
      <c r="D149" s="3">
        <v>0</v>
      </c>
      <c r="E149" s="6">
        <v>0</v>
      </c>
      <c r="F149" s="6">
        <v>0</v>
      </c>
    </row>
    <row r="150" spans="1:6" x14ac:dyDescent="0.35">
      <c r="A150" s="7">
        <v>9113</v>
      </c>
      <c r="B150" s="7"/>
      <c r="C150" s="4" t="s">
        <v>110</v>
      </c>
      <c r="D150" s="3">
        <v>0</v>
      </c>
      <c r="E150" s="6">
        <v>0</v>
      </c>
      <c r="F150" s="6">
        <v>0</v>
      </c>
    </row>
    <row r="151" spans="1:6" x14ac:dyDescent="0.35">
      <c r="A151" s="7">
        <v>9114</v>
      </c>
      <c r="B151" s="7"/>
      <c r="C151" s="4" t="s">
        <v>111</v>
      </c>
      <c r="D151" s="3">
        <v>0</v>
      </c>
      <c r="E151" s="6">
        <v>0</v>
      </c>
      <c r="F151" s="6">
        <v>0</v>
      </c>
    </row>
    <row r="152" spans="1:6" x14ac:dyDescent="0.35">
      <c r="A152" s="7">
        <v>9207</v>
      </c>
      <c r="B152" s="7"/>
      <c r="C152" s="4" t="s">
        <v>112</v>
      </c>
      <c r="D152" s="3">
        <v>0</v>
      </c>
      <c r="E152" s="6">
        <v>0</v>
      </c>
      <c r="F152" s="6">
        <v>411</v>
      </c>
    </row>
    <row r="153" spans="1:6" ht="26" x14ac:dyDescent="0.35">
      <c r="A153" s="7">
        <v>9209</v>
      </c>
      <c r="B153" s="7"/>
      <c r="C153" s="4" t="s">
        <v>230</v>
      </c>
      <c r="D153" s="3">
        <v>0</v>
      </c>
      <c r="E153" s="6">
        <v>1554</v>
      </c>
      <c r="F153" s="6">
        <v>0</v>
      </c>
    </row>
    <row r="154" spans="1:6" ht="65" x14ac:dyDescent="0.35">
      <c r="A154" s="7">
        <v>9405</v>
      </c>
      <c r="B154" s="7"/>
      <c r="C154" s="4" t="s">
        <v>200</v>
      </c>
      <c r="D154" s="3">
        <v>5</v>
      </c>
      <c r="E154" s="6">
        <f>1851496-E155-E157</f>
        <v>362633</v>
      </c>
      <c r="F154" s="6">
        <f>3368407-F155-F157</f>
        <v>370429</v>
      </c>
    </row>
    <row r="155" spans="1:6" x14ac:dyDescent="0.35">
      <c r="A155" s="7">
        <v>9405104009</v>
      </c>
      <c r="B155" s="7" t="s">
        <v>165</v>
      </c>
      <c r="C155" s="11" t="s">
        <v>113</v>
      </c>
      <c r="D155" s="3" t="s">
        <v>4</v>
      </c>
      <c r="E155" s="10">
        <v>1134298</v>
      </c>
      <c r="F155" s="10">
        <v>2488178</v>
      </c>
    </row>
    <row r="156" spans="1:6" x14ac:dyDescent="0.35">
      <c r="A156" s="7">
        <v>9405109809</v>
      </c>
      <c r="B156" s="7" t="s">
        <v>165</v>
      </c>
      <c r="C156" s="11"/>
      <c r="D156" s="3" t="s">
        <v>2</v>
      </c>
      <c r="E156" s="10"/>
      <c r="F156" s="10"/>
    </row>
    <row r="157" spans="1:6" x14ac:dyDescent="0.35">
      <c r="A157" s="7">
        <v>9405401009</v>
      </c>
      <c r="B157" s="7" t="s">
        <v>166</v>
      </c>
      <c r="C157" s="11"/>
      <c r="D157" s="4"/>
      <c r="E157" s="10">
        <v>354565</v>
      </c>
      <c r="F157" s="10">
        <v>509800</v>
      </c>
    </row>
    <row r="158" spans="1:6" x14ac:dyDescent="0.35">
      <c r="A158" s="7">
        <v>9405409109</v>
      </c>
      <c r="B158" s="7" t="s">
        <v>166</v>
      </c>
      <c r="C158" s="11"/>
      <c r="D158" s="4"/>
      <c r="E158" s="10"/>
      <c r="F158" s="10"/>
    </row>
    <row r="159" spans="1:6" x14ac:dyDescent="0.35">
      <c r="A159" s="7">
        <v>9405409909</v>
      </c>
      <c r="B159" s="7" t="s">
        <v>166</v>
      </c>
      <c r="C159" s="11"/>
      <c r="D159" s="4"/>
      <c r="E159" s="10"/>
      <c r="F159" s="10"/>
    </row>
    <row r="160" spans="1:6" x14ac:dyDescent="0.35">
      <c r="A160" s="7">
        <v>950300</v>
      </c>
      <c r="B160" s="7" t="s">
        <v>167</v>
      </c>
      <c r="C160" s="4" t="s">
        <v>114</v>
      </c>
      <c r="D160" s="3">
        <v>10</v>
      </c>
      <c r="E160" s="6">
        <v>0</v>
      </c>
      <c r="F160" s="6">
        <v>0</v>
      </c>
    </row>
    <row r="161" spans="1:6" x14ac:dyDescent="0.35">
      <c r="A161" s="7">
        <v>9503002900</v>
      </c>
      <c r="B161" s="7" t="s">
        <v>167</v>
      </c>
      <c r="C161" s="4" t="s">
        <v>115</v>
      </c>
      <c r="D161" s="3">
        <v>0</v>
      </c>
      <c r="E161" s="6">
        <v>0</v>
      </c>
      <c r="F161" s="6">
        <v>0</v>
      </c>
    </row>
    <row r="162" spans="1:6" ht="26" x14ac:dyDescent="0.35">
      <c r="A162" s="7">
        <v>9504</v>
      </c>
      <c r="B162" s="7"/>
      <c r="C162" s="4" t="s">
        <v>116</v>
      </c>
      <c r="D162" s="3" t="s">
        <v>1</v>
      </c>
      <c r="E162" s="6">
        <v>73731</v>
      </c>
      <c r="F162" s="6">
        <v>0</v>
      </c>
    </row>
    <row r="163" spans="1:6" ht="78" x14ac:dyDescent="0.35">
      <c r="A163" s="7">
        <v>9603</v>
      </c>
      <c r="B163" s="7"/>
      <c r="C163" s="4" t="s">
        <v>231</v>
      </c>
      <c r="D163" s="3">
        <v>10</v>
      </c>
      <c r="E163" s="17">
        <v>260</v>
      </c>
      <c r="F163" s="18">
        <v>2768</v>
      </c>
    </row>
    <row r="164" spans="1:6" x14ac:dyDescent="0.35">
      <c r="A164" s="7">
        <v>962000000</v>
      </c>
      <c r="B164" s="7" t="s">
        <v>168</v>
      </c>
      <c r="C164" s="4" t="s">
        <v>117</v>
      </c>
      <c r="D164" s="3">
        <v>0</v>
      </c>
      <c r="E164" s="6">
        <v>0</v>
      </c>
      <c r="F164" s="6">
        <v>0</v>
      </c>
    </row>
    <row r="165" spans="1:6" x14ac:dyDescent="0.35">
      <c r="D165" s="8" t="s">
        <v>235</v>
      </c>
      <c r="E165" s="9">
        <f>SUM(E1:E164)</f>
        <v>56136586</v>
      </c>
      <c r="F165" s="9">
        <f>SUM(F1:F164)</f>
        <v>44452102</v>
      </c>
    </row>
    <row r="166" spans="1:6" x14ac:dyDescent="0.35">
      <c r="E166" s="13"/>
      <c r="F166" s="14"/>
    </row>
    <row r="167" spans="1:6" x14ac:dyDescent="0.35">
      <c r="E167" s="15"/>
      <c r="F167" s="15"/>
    </row>
  </sheetData>
  <autoFilter ref="A1:D164"/>
  <mergeCells count="19">
    <mergeCell ref="E104:E105"/>
    <mergeCell ref="F104:F105"/>
    <mergeCell ref="E155:E156"/>
    <mergeCell ref="F155:F156"/>
    <mergeCell ref="E157:E159"/>
    <mergeCell ref="F157:F159"/>
    <mergeCell ref="C155:C159"/>
    <mergeCell ref="E5:E6"/>
    <mergeCell ref="F5:F6"/>
    <mergeCell ref="E63:E68"/>
    <mergeCell ref="F63:F68"/>
    <mergeCell ref="E87:E89"/>
    <mergeCell ref="F87:F89"/>
    <mergeCell ref="E90:E91"/>
    <mergeCell ref="E92:E94"/>
    <mergeCell ref="E96:E97"/>
    <mergeCell ref="F90:F91"/>
    <mergeCell ref="F92:F94"/>
    <mergeCell ref="F96:F9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Yavuz Türker</dc:creator>
  <cp:lastModifiedBy>Seval MALA</cp:lastModifiedBy>
  <cp:lastPrinted>2018-09-25T14:11:02Z</cp:lastPrinted>
  <dcterms:created xsi:type="dcterms:W3CDTF">2018-09-25T14:06:04Z</dcterms:created>
  <dcterms:modified xsi:type="dcterms:W3CDTF">2019-11-08T13:04:28Z</dcterms:modified>
</cp:coreProperties>
</file>